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<sst xmlns="http://schemas.openxmlformats.org/spreadsheetml/2006/main" count="408" uniqueCount="354">
  <si>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</si>
  <si>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</si>
  <si>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</si>
  <si>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</si>
  <si>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</si>
  <si>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</si>
  <si>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</si>
  <si>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</si>
  <si>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</si>
  <si>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</si>
  <si>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</si>
  <si>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</si>
  <si>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</si>
  <si>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</si>
  <si>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</si>
  <si>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</si>
  <si>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</si>
  <si>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</si>
  <si>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</si>
  <si>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</si>
  <si>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</si>
  <si>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</si>
  <si>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</si>
  <si>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</si>
  <si>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</si>
  <si>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</si>
  <si>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</si>
  <si>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</si>
  <si>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</si>
  <si>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</si>
  <si>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</si>
  <si>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</si>
  <si>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</si>
  <si>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</si>
  <si>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</si>
  <si>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</si>
  <si>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</si>
  <si>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</si>
  <si>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</si>
  <si>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</si>
  <si>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</si>
  <si>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</si>
  <si>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</si>
  <si>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</si>
  <si>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</si>
  <si>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</si>
  <si>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</si>
  <si>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</si>
  <si>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</si>
  <si>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</si>
  <si>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</si>
  <si>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</si>
  <si>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</si>
  <si>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</si>
  <si>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</si>
  <si>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</si>
  <si>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</si>
  <si>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</si>
  <si>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</si>
  <si>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</si>
  <si>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</si>
  <si>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</si>
  <si>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</si>
  <si>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</si>
  <si>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</si>
  <si>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</si>
  <si>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</si>
  <si>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</si>
  <si>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</si>
  <si>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</si>
  <si>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</si>
  <si>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</si>
  <si>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</si>
  <si>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</si>
  <si>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</si>
  <si>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</si>
  <si>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</si>
  <si>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</si>
  <si>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</si>
  <si>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</si>
  <si>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</si>
  <si>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</si>
  <si>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</si>
  <si>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</si>
  <si>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</si>
  <si>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</si>
  <si>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</si>
  <si>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</si>
  <si>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</si>
  <si>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</si>
  <si>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</si>
  <si>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</si>
  <si>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</si>
  <si>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</si>
  <si>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</si>
  <si>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</si>
  <si>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</si>
  <si>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</si>
  <si>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</si>
  <si>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</si>
  <si>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</si>
  <si>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</si>
  <si>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</si>
  <si>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</si>
  <si>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</si>
  <si>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</si>
  <si>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</si>
  <si>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</si>
  <si>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</si>
  <si>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</si>
  <si>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</si>
  <si>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</si>
  <si>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</si>
  <si>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</si>
  <si>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</si>
  <si>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</si>
  <si>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</si>
  <si>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</si>
  <si>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</si>
  <si>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</si>
  <si>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</si>
  <si>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</si>
  <si>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</si>
  <si>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</si>
  <si>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</si>
  <si>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</si>
  <si>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</si>
  <si>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</si>
  <si>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</si>
  <si>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</si>
  <si>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</si>
  <si>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</si>
  <si>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</si>
  <si>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</si>
  <si>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</si>
  <si>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</si>
  <si>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</si>
  <si>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</si>
  <si>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</si>
  <si>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</si>
  <si>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</si>
  <si>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</si>
  <si>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</si>
  <si>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</si>
  <si>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</si>
  <si>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</si>
  <si>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</si>
  <si>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</si>
  <si>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</si>
  <si>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</si>
  <si>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</si>
  <si>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</si>
  <si>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</si>
  <si>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</si>
  <si>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</si>
  <si>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</si>
  <si>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</si>
  <si>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</si>
  <si>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</si>
  <si>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</si>
  <si>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</si>
  <si>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</si>
  <si>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</si>
  <si>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</si>
  <si>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</si>
  <si>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</si>
  <si>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</si>
  <si>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</si>
  <si>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</si>
  <si>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</si>
  <si>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</si>
  <si>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</si>
  <si>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</si>
  <si>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</si>
  <si>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</si>
  <si>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</si>
  <si>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</si>
  <si>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</si>
  <si>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</si>
  <si>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</si>
  <si>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</si>
  <si>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</si>
  <si>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</si>
  <si>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</si>
  <si>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</si>
  <si>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</si>
  <si>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</si>
  <si>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</si>
  <si>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</si>
  <si>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</si>
  <si>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</si>
  <si>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</si>
  <si>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</si>
  <si>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</si>
  <si>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</si>
  <si>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</si>
  <si>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</si>
  <si>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</si>
  <si>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</si>
  <si>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</si>
  <si>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</si>
  <si>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</si>
  <si>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</si>
  <si>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</si>
  <si>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</si>
  <si>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</si>
  <si>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</si>
  <si>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</si>
  <si>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</si>
  <si>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</si>
  <si>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</si>
  <si>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</si>
  <si>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</si>
  <si>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</si>
  <si>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</si>
  <si>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</si>
  <si>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</si>
  <si>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</si>
  <si>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</si>
  <si>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</si>
  <si>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</si>
  <si>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</si>
  <si>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</si>
  <si>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</si>
  <si>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</si>
  <si>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</si>
  <si>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</si>
  <si>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</si>
  <si>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</si>
  <si>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</si>
  <si>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</si>
  <si>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</si>
  <si>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</si>
  <si>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</si>
  <si>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</si>
  <si>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</si>
  <si>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</si>
  <si>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</si>
  <si>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</si>
  <si>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</si>
  <si>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</si>
  <si>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</si>
  <si>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</si>
  <si>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</si>
  <si>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</si>
  <si>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</si>
  <si>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</si>
  <si>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</si>
  <si>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</si>
  <si>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</si>
  <si>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</si>
  <si>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</si>
  <si>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</si>
  <si>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</si>
  <si>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</si>
  <si>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</si>
  <si>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</si>
  <si>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</si>
  <si>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</si>
  <si>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</si>
  <si>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</si>
  <si>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</si>
  <si>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</si>
  <si>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</si>
  <si>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</si>
  <si>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</si>
  <si>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</si>
  <si>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</si>
  <si>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</si>
  <si>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</si>
  <si>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</si>
  <si>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</si>
  <si>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</si>
  <si>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</si>
  <si>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</si>
  <si>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</si>
  <si>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</si>
  <si>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</si>
  <si>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</si>
  <si>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</si>
  <si>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</si>
  <si>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</si>
  <si>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</si>
  <si>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</si>
  <si>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</si>
  <si>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</si>
  <si>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</si>
  <si>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</si>
  <si>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</si>
  <si>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</si>
  <si>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</si>
  <si>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</si>
  <si>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</si>
  <si>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</si>
  <si>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</si>
  <si>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</si>
  <si>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</si>
  <si>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</si>
  <si>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</si>
  <si>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</si>
  <si>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</si>
  <si>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</si>
  <si>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</si>
  <si>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</si>
  <si>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</si>
  <si>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</si>
  <si>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</si>
  <si>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</si>
  <si>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</si>
  <si>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</si>
  <si>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</si>
  <si>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</si>
  <si>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</si>
  <si>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</si>
  <si>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</si>
  <si>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</si>
  <si>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</si>
  <si>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</si>
  <si>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</si>
  <si>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</si>
  <si>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</si>
  <si>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</si>
  <si>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1.1.2014.</t>
  </si>
  <si>
    <t>30.06.2014.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</si>
  <si>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</si>
  <si>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</si>
  <si>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</si>
  <si>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</si>
  <si>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</si>
  <si>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</si>
  <si>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</si>
  <si>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</si>
  <si>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VARAŽDINSKA</t>
  </si>
  <si>
    <t>2451</t>
  </si>
  <si>
    <t>DA</t>
  </si>
  <si>
    <t>Vrtarić Irena</t>
  </si>
  <si>
    <t>042290102</t>
  </si>
  <si>
    <t>042330133</t>
  </si>
  <si>
    <t>irena.vrtaric@miv.hr</t>
  </si>
  <si>
    <t>Turek Franjo</t>
  </si>
  <si>
    <t>STROJAR D.O.O.</t>
  </si>
  <si>
    <t>BISTRA</t>
  </si>
  <si>
    <t>3224171</t>
  </si>
  <si>
    <t>MIV-TRADE D.O.O.</t>
  </si>
  <si>
    <t>SARAJEVO</t>
  </si>
  <si>
    <t>200237080002</t>
  </si>
  <si>
    <t>METALSKA INDUSTRIJA VARAŽDIN-TRADE D.O.O.</t>
  </si>
  <si>
    <t>BEOGRAD</t>
  </si>
  <si>
    <t>20778938</t>
  </si>
  <si>
    <t>stanje na dan 30.06.2014.</t>
  </si>
  <si>
    <t>Obveznik: METALSKA INDUSTRIJA VARAŽDIN D.D.</t>
  </si>
  <si>
    <t>u razdoblju 01.01.2014. do 30.06.2014.</t>
  </si>
  <si>
    <t>01.01.</t>
  </si>
  <si>
    <t>Podaci za povezano društvo MIV-trade d.o.o. Sarajevo uključeni su u konsolidaciju zaključno s datumom 15.4. kad je izvršena prodaja svih udjela u povezanom društvu. Potraživanja od kupaca su na kraju I. polugodišta 2014. g. na razini potraživanja na isti datum 2013.godine. Ukupne zalihe smanjene su  za 4% u odnosu na usporedno razdoblje prethodne godine uslijed smanjenja zaliha gotovih proizvoda. Obveze prema dobavljačima povećane su za 15%. Prihodi od prodaje povećani su za 18% . Ostvarena je konsolidirana sveobuhvatna dobit u iznosu 2.367 tis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</si>
</sst>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6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7" xfId="60" applyFont="1" applyBorder="1" applyAlignment="1" applyProtection="1">
      <alignment/>
      <protection hidden="1"/>
    </xf>
    <xf numFmtId="0" fontId="3" fillId="0" borderId="17" xfId="60" applyFont="1" applyBorder="1" applyAlignment="1">
      <alignment/>
      <protection/>
    </xf>
    <xf numFmtId="0" fontId="9" fillId="0" borderId="0" xfId="70">
      <alignment vertical="top"/>
      <protection/>
    </xf>
    <xf numFmtId="0" fontId="9" fillId="0" borderId="0" xfId="70" applyAlignment="1">
      <alignment/>
      <protection/>
    </xf>
    <xf numFmtId="0" fontId="16" fillId="0" borderId="0" xfId="70" applyFont="1" applyAlignment="1">
      <alignment/>
      <protection/>
    </xf>
    <xf numFmtId="0" fontId="10" fillId="0" borderId="0" xfId="70" applyFont="1" applyFill="1" applyBorder="1" applyAlignment="1">
      <alignment horizontal="center" vertical="center" wrapText="1"/>
      <protection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0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0" applyFont="1" applyBorder="1" applyAlignment="1">
      <alignment/>
      <protection/>
    </xf>
    <xf numFmtId="0" fontId="3" fillId="0" borderId="23" xfId="60" applyFont="1" applyBorder="1" applyAlignment="1">
      <alignment/>
      <protection/>
    </xf>
    <xf numFmtId="0" fontId="3" fillId="0" borderId="24" xfId="60" applyFont="1" applyFill="1" applyBorder="1" applyAlignment="1" applyProtection="1">
      <alignment horizontal="left" vertical="center" wrapText="1"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3" fillId="0" borderId="24" xfId="60" applyFont="1" applyBorder="1" applyAlignment="1" applyProtection="1">
      <alignment horizontal="left" vertical="center" wrapText="1"/>
      <protection hidden="1"/>
    </xf>
    <xf numFmtId="0" fontId="3" fillId="0" borderId="25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4" xfId="60" applyFont="1" applyFill="1" applyBorder="1" applyAlignment="1" applyProtection="1">
      <alignment/>
      <protection hidden="1"/>
    </xf>
    <xf numFmtId="0" fontId="3" fillId="0" borderId="25" xfId="60" applyFont="1" applyBorder="1" applyAlignment="1" applyProtection="1">
      <alignment horizontal="righ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25" xfId="60" applyFont="1" applyBorder="1" applyAlignment="1" applyProtection="1">
      <alignment horizontal="right" wrapText="1"/>
      <protection hidden="1"/>
    </xf>
    <xf numFmtId="0" fontId="3" fillId="0" borderId="24" xfId="60" applyFont="1" applyBorder="1" applyAlignment="1" applyProtection="1">
      <alignment horizontal="left" vertical="top" wrapText="1"/>
      <protection hidden="1"/>
    </xf>
    <xf numFmtId="0" fontId="3" fillId="0" borderId="25" xfId="60" applyFont="1" applyBorder="1" applyAlignment="1">
      <alignment/>
      <protection/>
    </xf>
    <xf numFmtId="0" fontId="3" fillId="0" borderId="24" xfId="60" applyFont="1" applyBorder="1" applyAlignment="1" applyProtection="1">
      <alignment horizontal="left" vertical="top" wrapText="1" indent="2"/>
      <protection hidden="1"/>
    </xf>
    <xf numFmtId="0" fontId="3" fillId="0" borderId="25" xfId="60" applyFont="1" applyBorder="1" applyAlignment="1" applyProtection="1">
      <alignment horizontal="right" vertical="top"/>
      <protection hidden="1"/>
    </xf>
    <xf numFmtId="49" fontId="2" fillId="0" borderId="24" xfId="60" applyNumberFormat="1" applyFont="1" applyBorder="1" applyAlignment="1" applyProtection="1">
      <alignment horizontal="center" vertical="center"/>
      <protection hidden="1" locked="0"/>
    </xf>
    <xf numFmtId="0" fontId="3" fillId="0" borderId="25" xfId="60" applyFont="1" applyBorder="1" applyAlignment="1" applyProtection="1">
      <alignment horizontal="left" vertical="top"/>
      <protection hidden="1"/>
    </xf>
    <xf numFmtId="0" fontId="3" fillId="0" borderId="24" xfId="60" applyFont="1" applyBorder="1" applyAlignment="1" applyProtection="1">
      <alignment horizontal="left"/>
      <protection hidden="1"/>
    </xf>
    <xf numFmtId="0" fontId="3" fillId="0" borderId="23" xfId="60" applyFont="1" applyBorder="1" applyAlignment="1" applyProtection="1">
      <alignment/>
      <protection hidden="1"/>
    </xf>
    <xf numFmtId="0" fontId="3" fillId="0" borderId="25" xfId="60" applyFont="1" applyBorder="1" applyAlignment="1" applyProtection="1">
      <alignment horizontal="left"/>
      <protection hidden="1"/>
    </xf>
    <xf numFmtId="0" fontId="3" fillId="0" borderId="24" xfId="60" applyFont="1" applyFill="1" applyBorder="1" applyAlignment="1" applyProtection="1">
      <alignment vertical="center"/>
      <protection hidden="1"/>
    </xf>
    <xf numFmtId="0" fontId="13" fillId="0" borderId="24" xfId="70" applyFont="1" applyFill="1" applyBorder="1" applyAlignment="1" applyProtection="1">
      <alignment vertical="center"/>
      <protection hidden="1"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4" xfId="70" applyBorder="1" applyAlignment="1">
      <alignment/>
      <protection/>
    </xf>
    <xf numFmtId="0" fontId="2" fillId="0" borderId="25" xfId="60" applyFont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/>
      <protection hidden="1"/>
    </xf>
    <xf numFmtId="0" fontId="3" fillId="0" borderId="29" xfId="60" applyFont="1" applyFill="1" applyBorder="1" applyAlignment="1" applyProtection="1">
      <alignment/>
      <protection hidden="1"/>
    </xf>
    <xf numFmtId="0" fontId="2" fillId="0" borderId="25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14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Border="1" applyAlignment="1" applyProtection="1">
      <alignment vertical="top"/>
      <protection hidden="1"/>
    </xf>
    <xf numFmtId="0" fontId="3" fillId="0" borderId="24" xfId="60" applyFont="1" applyBorder="1" applyAlignment="1" applyProtection="1">
      <alignment wrapText="1"/>
      <protection hidden="1"/>
    </xf>
    <xf numFmtId="0" fontId="2" fillId="0" borderId="24" xfId="60" applyFont="1" applyFill="1" applyBorder="1" applyAlignment="1" applyProtection="1">
      <alignment horizontal="right" vertical="center"/>
      <protection hidden="1" locked="0"/>
    </xf>
    <xf numFmtId="0" fontId="3" fillId="0" borderId="24" xfId="60" applyFont="1" applyBorder="1" applyAlignment="1" applyProtection="1">
      <alignment vertical="top"/>
      <protection hidden="1"/>
    </xf>
    <xf numFmtId="1" fontId="2" fillId="0" borderId="19" xfId="60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9" xfId="60" applyFont="1" applyFill="1" applyBorder="1" applyAlignment="1" applyProtection="1">
      <alignment horizontal="center" vertical="center"/>
      <protection hidden="1" locked="0"/>
    </xf>
    <xf numFmtId="0" fontId="3" fillId="0" borderId="0" xfId="63" applyFont="1" applyBorder="1" applyAlignment="1" applyProtection="1">
      <alignment/>
      <protection hidden="1"/>
    </xf>
    <xf numFmtId="0" fontId="3" fillId="0" borderId="0" xfId="63" applyFont="1" applyBorder="1" applyAlignment="1" applyProtection="1">
      <alignment horizontal="left"/>
      <protection hidden="1"/>
    </xf>
    <xf numFmtId="49" fontId="2" fillId="0" borderId="19" xfId="60" applyNumberFormat="1" applyFont="1" applyFill="1" applyBorder="1" applyAlignment="1" applyProtection="1">
      <alignment horizontal="right" vertical="center"/>
      <protection hidden="1" locked="0"/>
    </xf>
    <xf numFmtId="0" fontId="3" fillId="0" borderId="0" xfId="63" applyFont="1" applyBorder="1" applyAlignment="1" applyProtection="1">
      <alignment vertical="top"/>
      <protection hidden="1"/>
    </xf>
    <xf numFmtId="0" fontId="3" fillId="0" borderId="0" xfId="63" applyFont="1" applyAlignment="1" applyProtection="1">
      <alignment/>
      <protection hidden="1"/>
    </xf>
    <xf numFmtId="0" fontId="3" fillId="0" borderId="0" xfId="63" applyFont="1" applyAlignment="1" applyProtection="1">
      <alignment horizontal="right" vertical="center"/>
      <protection hidden="1"/>
    </xf>
    <xf numFmtId="0" fontId="3" fillId="0" borderId="0" xfId="63" applyFont="1" applyAlignment="1" applyProtection="1">
      <alignment vertical="top"/>
      <protection hidden="1"/>
    </xf>
    <xf numFmtId="0" fontId="3" fillId="0" borderId="0" xfId="62" applyFont="1" applyBorder="1" applyAlignment="1" applyProtection="1">
      <alignment horizontal="left"/>
      <protection hidden="1"/>
    </xf>
    <xf numFmtId="0" fontId="3" fillId="0" borderId="24" xfId="62" applyFont="1" applyBorder="1" applyAlignment="1" applyProtection="1">
      <alignment horizontal="left" vertical="top" indent="2"/>
      <protection hidden="1"/>
    </xf>
    <xf numFmtId="0" fontId="3" fillId="0" borderId="0" xfId="62" applyFont="1" applyBorder="1" applyAlignment="1" applyProtection="1">
      <alignment horizontal="left" vertical="top"/>
      <protection hidden="1"/>
    </xf>
    <xf numFmtId="0" fontId="3" fillId="0" borderId="25" xfId="62" applyFont="1" applyBorder="1" applyAlignment="1" applyProtection="1">
      <alignment horizontal="left"/>
      <protection hidden="1"/>
    </xf>
    <xf numFmtId="49" fontId="2" fillId="0" borderId="27" xfId="6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1" applyNumberFormat="1" applyFont="1" applyFill="1" applyBorder="1" applyAlignment="1" applyProtection="1">
      <alignment horizontal="left" vertical="center"/>
      <protection hidden="1" locked="0"/>
    </xf>
    <xf numFmtId="0" fontId="2" fillId="0" borderId="27" xfId="61" applyFont="1" applyFill="1" applyBorder="1" applyAlignment="1" applyProtection="1">
      <alignment horizontal="left" vertical="center"/>
      <protection hidden="1" locked="0"/>
    </xf>
    <xf numFmtId="0" fontId="2" fillId="0" borderId="28" xfId="61" applyFont="1" applyFill="1" applyBorder="1" applyAlignment="1" applyProtection="1">
      <alignment horizontal="left" vertical="center"/>
      <protection hidden="1" locked="0"/>
    </xf>
    <xf numFmtId="0" fontId="2" fillId="0" borderId="29" xfId="61" applyFont="1" applyFill="1" applyBorder="1" applyAlignment="1" applyProtection="1">
      <alignment horizontal="left" vertical="center"/>
      <protection hidden="1" locked="0"/>
    </xf>
    <xf numFmtId="0" fontId="3" fillId="0" borderId="29" xfId="61" applyFont="1" applyFill="1" applyBorder="1" applyAlignment="1">
      <alignment horizontal="left" vertical="center"/>
      <protection/>
    </xf>
    <xf numFmtId="49" fontId="4" fillId="0" borderId="27" xfId="54" applyNumberFormat="1" applyFont="1" applyFill="1" applyBorder="1" applyAlignment="1" applyProtection="1">
      <alignment horizontal="left" vertical="center"/>
      <protection hidden="1" locked="0"/>
    </xf>
    <xf numFmtId="0" fontId="3" fillId="0" borderId="28" xfId="60" applyFont="1" applyFill="1" applyBorder="1" applyAlignment="1" applyProtection="1">
      <alignment horizontal="center" vertical="top"/>
      <protection hidden="1"/>
    </xf>
    <xf numFmtId="0" fontId="3" fillId="0" borderId="28" xfId="60" applyFont="1" applyFill="1" applyBorder="1" applyAlignment="1" applyProtection="1">
      <alignment horizontal="center"/>
      <protection hidden="1"/>
    </xf>
    <xf numFmtId="0" fontId="3" fillId="0" borderId="25" xfId="60" applyFont="1" applyBorder="1" applyAlignment="1" applyProtection="1">
      <alignment horizontal="right" vertical="center" wrapText="1"/>
      <protection hidden="1"/>
    </xf>
    <xf numFmtId="0" fontId="3" fillId="0" borderId="24" xfId="60" applyFont="1" applyBorder="1" applyAlignment="1" applyProtection="1">
      <alignment horizontal="right" wrapText="1"/>
      <protection hidden="1"/>
    </xf>
    <xf numFmtId="0" fontId="3" fillId="0" borderId="25" xfId="60" applyFont="1" applyBorder="1" applyAlignment="1" applyProtection="1">
      <alignment horizontal="right" vertical="center"/>
      <protection hidden="1"/>
    </xf>
    <xf numFmtId="0" fontId="3" fillId="0" borderId="24" xfId="60" applyFont="1" applyBorder="1" applyAlignment="1" applyProtection="1">
      <alignment horizontal="right"/>
      <protection hidden="1"/>
    </xf>
    <xf numFmtId="0" fontId="17" fillId="0" borderId="0" xfId="70" applyFont="1" applyBorder="1" applyAlignment="1" applyProtection="1">
      <alignment horizontal="left"/>
      <protection hidden="1"/>
    </xf>
    <xf numFmtId="0" fontId="18" fillId="0" borderId="0" xfId="70" applyFont="1" applyBorder="1" applyAlignment="1">
      <alignment/>
      <protection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4" xfId="70" applyBorder="1" applyAlignment="1">
      <alignment/>
      <protection/>
    </xf>
    <xf numFmtId="0" fontId="10" fillId="0" borderId="30" xfId="60" applyFont="1" applyBorder="1" applyAlignment="1">
      <alignment/>
      <protection/>
    </xf>
    <xf numFmtId="0" fontId="10" fillId="0" borderId="16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31" xfId="60" applyFont="1" applyBorder="1" applyAlignment="1" applyProtection="1">
      <alignment horizontal="center" vertical="top"/>
      <protection hidden="1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/>
      <protection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3" fillId="0" borderId="28" xfId="60" applyFont="1" applyFill="1" applyBorder="1" applyAlignment="1">
      <alignment/>
      <protection/>
    </xf>
    <xf numFmtId="0" fontId="3" fillId="0" borderId="29" xfId="60" applyFont="1" applyFill="1" applyBorder="1" applyAlignment="1">
      <alignment/>
      <protection/>
    </xf>
    <xf numFmtId="49" fontId="2" fillId="0" borderId="27" xfId="6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0" applyFont="1" applyFill="1" applyBorder="1" applyAlignment="1">
      <alignment horizontal="left"/>
      <protection/>
    </xf>
    <xf numFmtId="0" fontId="3" fillId="0" borderId="29" xfId="60" applyFont="1" applyFill="1" applyBorder="1" applyAlignment="1">
      <alignment horizontal="left"/>
      <protection/>
    </xf>
    <xf numFmtId="0" fontId="3" fillId="0" borderId="0" xfId="60" applyFont="1" applyBorder="1" applyAlignment="1" applyProtection="1">
      <alignment horizontal="right"/>
      <protection hidden="1"/>
    </xf>
    <xf numFmtId="0" fontId="4" fillId="0" borderId="27" xfId="54" applyFont="1" applyFill="1" applyBorder="1" applyAlignment="1" applyProtection="1">
      <alignment/>
      <protection hidden="1" locked="0"/>
    </xf>
    <xf numFmtId="0" fontId="2" fillId="0" borderId="28" xfId="61" applyFont="1" applyFill="1" applyBorder="1" applyAlignment="1" applyProtection="1">
      <alignment/>
      <protection hidden="1" locked="0"/>
    </xf>
    <xf numFmtId="0" fontId="2" fillId="0" borderId="29" xfId="61" applyFont="1" applyFill="1" applyBorder="1" applyAlignment="1" applyProtection="1">
      <alignment/>
      <protection hidden="1" locked="0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6" xfId="60" applyFont="1" applyBorder="1" applyAlignment="1" applyProtection="1">
      <alignment horizontal="center"/>
      <protection hidden="1"/>
    </xf>
    <xf numFmtId="0" fontId="2" fillId="0" borderId="27" xfId="60" applyFont="1" applyFill="1" applyBorder="1" applyAlignment="1" applyProtection="1">
      <alignment horizontal="right" vertical="center"/>
      <protection hidden="1" locked="0"/>
    </xf>
    <xf numFmtId="0" fontId="2" fillId="0" borderId="27" xfId="62" applyFont="1" applyFill="1" applyBorder="1" applyAlignment="1" applyProtection="1">
      <alignment horizontal="left" vertical="center"/>
      <protection hidden="1" locked="0"/>
    </xf>
    <xf numFmtId="0" fontId="3" fillId="0" borderId="28" xfId="62" applyFont="1" applyFill="1" applyBorder="1" applyAlignment="1">
      <alignment horizontal="left"/>
      <protection/>
    </xf>
    <xf numFmtId="0" fontId="3" fillId="0" borderId="29" xfId="62" applyFont="1" applyFill="1" applyBorder="1" applyAlignment="1">
      <alignment horizontal="left"/>
      <protection/>
    </xf>
    <xf numFmtId="0" fontId="2" fillId="0" borderId="27" xfId="62" applyFont="1" applyFill="1" applyBorder="1" applyAlignment="1" applyProtection="1">
      <alignment horizontal="center" vertical="center"/>
      <protection hidden="1" locked="0"/>
    </xf>
    <xf numFmtId="0" fontId="3" fillId="0" borderId="28" xfId="62" applyFont="1" applyFill="1" applyBorder="1" applyAlignment="1">
      <alignment horizontal="center"/>
      <protection/>
    </xf>
    <xf numFmtId="49" fontId="2" fillId="0" borderId="27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horizontal="left" vertical="top" wrapText="1"/>
      <protection hidden="1"/>
    </xf>
    <xf numFmtId="0" fontId="3" fillId="0" borderId="0" xfId="62" applyFont="1" applyBorder="1" applyAlignment="1" applyProtection="1">
      <alignment horizontal="left" wrapText="1"/>
      <protection hidden="1"/>
    </xf>
    <xf numFmtId="0" fontId="3" fillId="0" borderId="25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/>
      <protection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28" xfId="61" applyFont="1" applyFill="1" applyBorder="1" applyAlignment="1">
      <alignment horizontal="left" vertical="center"/>
      <protection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25" xfId="60" applyFont="1" applyBorder="1" applyAlignment="1" applyProtection="1">
      <alignment horizontal="right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4" xfId="60" applyFont="1" applyFill="1" applyBorder="1" applyAlignment="1" applyProtection="1">
      <alignment horizontal="left" vertical="center" wrapText="1"/>
      <protection hidden="1"/>
    </xf>
    <xf numFmtId="0" fontId="11" fillId="0" borderId="25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4" xfId="60" applyFont="1" applyBorder="1" applyAlignment="1" applyProtection="1">
      <alignment horizontal="center" vertical="center" wrapText="1"/>
      <protection hidden="1"/>
    </xf>
    <xf numFmtId="0" fontId="1" fillId="0" borderId="25" xfId="60" applyFont="1" applyBorder="1" applyAlignment="1" applyProtection="1">
      <alignment horizontal="right" vertical="center" wrapText="1"/>
      <protection hidden="1"/>
    </xf>
    <xf numFmtId="0" fontId="1" fillId="0" borderId="24" xfId="60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70" applyFont="1" applyAlignment="1">
      <alignment/>
      <protection/>
    </xf>
    <xf numFmtId="0" fontId="9" fillId="0" borderId="0" xfId="70" applyAlignment="1">
      <alignment/>
      <protection/>
    </xf>
    <xf numFmtId="0" fontId="15" fillId="0" borderId="0" xfId="70" applyFont="1" applyFill="1" applyBorder="1" applyAlignment="1">
      <alignment horizontal="justify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_TFI-POD" xfId="60"/>
    <cellStyle name="Normal_TFI-POD 2" xfId="61"/>
    <cellStyle name="Normal_TFI-POD 2 2" xfId="62"/>
    <cellStyle name="Normal_TFI-POD 3" xfId="63"/>
    <cellStyle name="Note" xfId="64"/>
    <cellStyle name="Obično_Knjiga2" xfId="65"/>
    <cellStyle name="Output" xfId="66"/>
    <cellStyle name="Percent" xfId="67"/>
    <cellStyle name="Percent 2" xfId="68"/>
    <cellStyle name="Percent 2 2" xfId="69"/>
    <cellStyle name="Style 1" xfId="70"/>
    <cellStyle name="Style 1 2" xfId="71"/>
    <cellStyle name="Style 1 2 2" xfId="72"/>
    <cellStyle name="Style 1 3" xfId="73"/>
    <cellStyle name="Title" xfId="74"/>
    <cellStyle name="Total" xfId="75"/>
    <cellStyle name="Warning Text" xfId="7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irena.vrtaric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A30" sqref="A30:I3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18" t="s">
        <v>322</v>
      </c>
      <c r="F2" s="116"/>
      <c r="G2" s="117" t="s">
        <v>250</v>
      </c>
      <c r="H2" s="118" t="s">
        <v>323</v>
      </c>
      <c r="I2" s="82"/>
      <c r="J2" s="10"/>
      <c r="K2" s="10"/>
      <c r="L2" s="10"/>
    </row>
    <row r="3" spans="1:12" ht="12.75">
      <c r="A3" s="83"/>
      <c r="B3" s="12"/>
      <c r="C3" s="12"/>
      <c r="D3" s="12"/>
      <c r="E3" s="13"/>
      <c r="F3" s="13"/>
      <c r="G3" s="12"/>
      <c r="H3" s="12"/>
      <c r="I3" s="84"/>
      <c r="J3" s="10"/>
      <c r="K3" s="10"/>
      <c r="L3" s="10"/>
    </row>
    <row r="4" spans="1:12" ht="15">
      <c r="A4" s="204" t="s">
        <v>316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5"/>
      <c r="B5" s="14"/>
      <c r="C5" s="14"/>
      <c r="D5" s="14"/>
      <c r="E5" s="15"/>
      <c r="F5" s="86"/>
      <c r="G5" s="16"/>
      <c r="H5" s="17"/>
      <c r="I5" s="87"/>
      <c r="J5" s="10"/>
      <c r="K5" s="10"/>
      <c r="L5" s="10"/>
    </row>
    <row r="6" spans="1:12" ht="12.75">
      <c r="A6" s="149" t="s">
        <v>251</v>
      </c>
      <c r="B6" s="150"/>
      <c r="C6" s="167" t="s">
        <v>324</v>
      </c>
      <c r="D6" s="168"/>
      <c r="E6" s="26"/>
      <c r="F6" s="26"/>
      <c r="G6" s="26"/>
      <c r="H6" s="26"/>
      <c r="I6" s="120"/>
      <c r="J6" s="10"/>
      <c r="K6" s="10"/>
      <c r="L6" s="10"/>
    </row>
    <row r="7" spans="1:12" ht="12.75">
      <c r="A7" s="88"/>
      <c r="B7" s="20"/>
      <c r="C7" s="126"/>
      <c r="D7" s="126"/>
      <c r="E7" s="26"/>
      <c r="F7" s="26"/>
      <c r="G7" s="26"/>
      <c r="H7" s="26"/>
      <c r="I7" s="120"/>
      <c r="J7" s="10"/>
      <c r="K7" s="10"/>
      <c r="L7" s="10"/>
    </row>
    <row r="8" spans="1:12" ht="12.75">
      <c r="A8" s="207" t="s">
        <v>252</v>
      </c>
      <c r="B8" s="208"/>
      <c r="C8" s="167" t="s">
        <v>325</v>
      </c>
      <c r="D8" s="168"/>
      <c r="E8" s="26"/>
      <c r="F8" s="26"/>
      <c r="G8" s="26"/>
      <c r="H8" s="26"/>
      <c r="I8" s="89"/>
      <c r="J8" s="10"/>
      <c r="K8" s="10"/>
      <c r="L8" s="10"/>
    </row>
    <row r="9" spans="1:12" ht="12.75">
      <c r="A9" s="90"/>
      <c r="B9" s="47"/>
      <c r="C9" s="127"/>
      <c r="D9" s="126"/>
      <c r="E9" s="14"/>
      <c r="F9" s="14"/>
      <c r="G9" s="14"/>
      <c r="H9" s="14"/>
      <c r="I9" s="89"/>
      <c r="J9" s="10"/>
      <c r="K9" s="10"/>
      <c r="L9" s="10"/>
    </row>
    <row r="10" spans="1:12" ht="12.75">
      <c r="A10" s="147" t="s">
        <v>253</v>
      </c>
      <c r="B10" s="199"/>
      <c r="C10" s="167" t="s">
        <v>326</v>
      </c>
      <c r="D10" s="168"/>
      <c r="E10" s="14"/>
      <c r="F10" s="14"/>
      <c r="G10" s="14"/>
      <c r="H10" s="14"/>
      <c r="I10" s="89"/>
      <c r="J10" s="10"/>
      <c r="K10" s="10"/>
      <c r="L10" s="10"/>
    </row>
    <row r="11" spans="1:12" ht="12.75">
      <c r="A11" s="200"/>
      <c r="B11" s="199"/>
      <c r="C11" s="14"/>
      <c r="D11" s="14"/>
      <c r="E11" s="14"/>
      <c r="F11" s="14"/>
      <c r="G11" s="14"/>
      <c r="H11" s="14"/>
      <c r="I11" s="89"/>
      <c r="J11" s="10"/>
      <c r="K11" s="10"/>
      <c r="L11" s="10"/>
    </row>
    <row r="12" spans="1:12" ht="12.75">
      <c r="A12" s="149" t="s">
        <v>254</v>
      </c>
      <c r="B12" s="150"/>
      <c r="C12" s="140" t="s">
        <v>327</v>
      </c>
      <c r="D12" s="198"/>
      <c r="E12" s="198"/>
      <c r="F12" s="198"/>
      <c r="G12" s="198"/>
      <c r="H12" s="198"/>
      <c r="I12" s="143"/>
      <c r="J12" s="10"/>
      <c r="K12" s="10"/>
      <c r="L12" s="10"/>
    </row>
    <row r="13" spans="1:12" ht="12.75">
      <c r="A13" s="88"/>
      <c r="B13" s="20"/>
      <c r="C13" s="129"/>
      <c r="D13" s="126"/>
      <c r="E13" s="126"/>
      <c r="F13" s="126"/>
      <c r="G13" s="126"/>
      <c r="H13" s="126"/>
      <c r="I13" s="126"/>
      <c r="J13" s="10"/>
      <c r="K13" s="10"/>
      <c r="L13" s="10"/>
    </row>
    <row r="14" spans="1:12" ht="12.75">
      <c r="A14" s="149" t="s">
        <v>255</v>
      </c>
      <c r="B14" s="150"/>
      <c r="C14" s="169">
        <v>42000</v>
      </c>
      <c r="D14" s="170"/>
      <c r="E14" s="126"/>
      <c r="F14" s="140" t="s">
        <v>328</v>
      </c>
      <c r="G14" s="198"/>
      <c r="H14" s="198"/>
      <c r="I14" s="143"/>
      <c r="J14" s="10"/>
      <c r="K14" s="10"/>
      <c r="L14" s="10"/>
    </row>
    <row r="15" spans="1:12" ht="12.75">
      <c r="A15" s="88"/>
      <c r="B15" s="20"/>
      <c r="C15" s="126"/>
      <c r="D15" s="126"/>
      <c r="E15" s="126"/>
      <c r="F15" s="126"/>
      <c r="G15" s="126"/>
      <c r="H15" s="126"/>
      <c r="I15" s="126"/>
      <c r="J15" s="10"/>
      <c r="K15" s="10"/>
      <c r="L15" s="10"/>
    </row>
    <row r="16" spans="1:12" ht="12.75">
      <c r="A16" s="149" t="s">
        <v>256</v>
      </c>
      <c r="B16" s="150"/>
      <c r="C16" s="140" t="s">
        <v>329</v>
      </c>
      <c r="D16" s="198"/>
      <c r="E16" s="198"/>
      <c r="F16" s="198"/>
      <c r="G16" s="198"/>
      <c r="H16" s="198"/>
      <c r="I16" s="143"/>
      <c r="J16" s="10"/>
      <c r="K16" s="10"/>
      <c r="L16" s="10"/>
    </row>
    <row r="17" spans="1:12" ht="12.75">
      <c r="A17" s="88"/>
      <c r="B17" s="20"/>
      <c r="C17" s="126"/>
      <c r="D17" s="126"/>
      <c r="E17" s="126"/>
      <c r="F17" s="126"/>
      <c r="G17" s="126"/>
      <c r="H17" s="126"/>
      <c r="I17" s="126"/>
      <c r="J17" s="10"/>
      <c r="K17" s="10"/>
      <c r="L17" s="10"/>
    </row>
    <row r="18" spans="1:12" ht="12.75">
      <c r="A18" s="149" t="s">
        <v>257</v>
      </c>
      <c r="B18" s="150"/>
      <c r="C18" s="174" t="s">
        <v>330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88"/>
      <c r="B19" s="20"/>
      <c r="C19" s="129"/>
      <c r="D19" s="126"/>
      <c r="E19" s="126"/>
      <c r="F19" s="126"/>
      <c r="G19" s="126"/>
      <c r="H19" s="126"/>
      <c r="I19" s="126"/>
      <c r="J19" s="10"/>
      <c r="K19" s="10"/>
      <c r="L19" s="10"/>
    </row>
    <row r="20" spans="1:12" ht="12.75">
      <c r="A20" s="149" t="s">
        <v>258</v>
      </c>
      <c r="B20" s="150"/>
      <c r="C20" s="174" t="s">
        <v>331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88"/>
      <c r="B21" s="20"/>
      <c r="C21" s="19"/>
      <c r="D21" s="14"/>
      <c r="E21" s="14"/>
      <c r="F21" s="14"/>
      <c r="G21" s="14"/>
      <c r="H21" s="14"/>
      <c r="I21" s="89"/>
      <c r="J21" s="10"/>
      <c r="K21" s="10"/>
      <c r="L21" s="10"/>
    </row>
    <row r="22" spans="1:12" ht="12.75">
      <c r="A22" s="149" t="s">
        <v>259</v>
      </c>
      <c r="B22" s="150"/>
      <c r="C22" s="123">
        <v>472</v>
      </c>
      <c r="D22" s="164" t="s">
        <v>328</v>
      </c>
      <c r="E22" s="171"/>
      <c r="F22" s="172"/>
      <c r="G22" s="149"/>
      <c r="H22" s="173"/>
      <c r="I22" s="121"/>
      <c r="J22" s="10"/>
      <c r="K22" s="10"/>
      <c r="L22" s="10"/>
    </row>
    <row r="23" spans="1:12" ht="12.75">
      <c r="A23" s="88"/>
      <c r="B23" s="20"/>
      <c r="C23" s="14"/>
      <c r="D23" s="22"/>
      <c r="E23" s="22"/>
      <c r="F23" s="22"/>
      <c r="G23" s="22"/>
      <c r="H23" s="14"/>
      <c r="I23" s="89"/>
      <c r="J23" s="10"/>
      <c r="K23" s="10"/>
      <c r="L23" s="10"/>
    </row>
    <row r="24" spans="1:12" ht="12.75">
      <c r="A24" s="149" t="s">
        <v>260</v>
      </c>
      <c r="B24" s="150"/>
      <c r="C24" s="123">
        <v>5</v>
      </c>
      <c r="D24" s="164" t="s">
        <v>332</v>
      </c>
      <c r="E24" s="171"/>
      <c r="F24" s="171"/>
      <c r="G24" s="172"/>
      <c r="H24" s="114" t="s">
        <v>261</v>
      </c>
      <c r="I24" s="124">
        <v>657</v>
      </c>
      <c r="J24" s="10"/>
      <c r="K24" s="10"/>
      <c r="L24" s="10"/>
    </row>
    <row r="25" spans="1:12" ht="12.75">
      <c r="A25" s="88"/>
      <c r="B25" s="20"/>
      <c r="C25" s="14"/>
      <c r="D25" s="22"/>
      <c r="E25" s="22"/>
      <c r="F25" s="22"/>
      <c r="G25" s="20"/>
      <c r="H25" s="20" t="s">
        <v>317</v>
      </c>
      <c r="I25" s="122"/>
      <c r="J25" s="10"/>
      <c r="K25" s="10"/>
      <c r="L25" s="10"/>
    </row>
    <row r="26" spans="1:12" ht="12.75">
      <c r="A26" s="149" t="s">
        <v>262</v>
      </c>
      <c r="B26" s="150"/>
      <c r="C26" s="125" t="s">
        <v>334</v>
      </c>
      <c r="D26" s="119"/>
      <c r="E26" s="30"/>
      <c r="F26" s="22"/>
      <c r="G26" s="197" t="s">
        <v>263</v>
      </c>
      <c r="H26" s="150"/>
      <c r="I26" s="128" t="s">
        <v>333</v>
      </c>
      <c r="J26" s="10"/>
      <c r="K26" s="10"/>
      <c r="L26" s="10"/>
    </row>
    <row r="27" spans="1:12" ht="12.75">
      <c r="A27" s="88"/>
      <c r="B27" s="20"/>
      <c r="C27" s="14"/>
      <c r="D27" s="22"/>
      <c r="E27" s="22"/>
      <c r="F27" s="22"/>
      <c r="G27" s="22"/>
      <c r="H27" s="14"/>
      <c r="I27" s="91"/>
      <c r="J27" s="10"/>
      <c r="K27" s="10"/>
      <c r="L27" s="10"/>
    </row>
    <row r="28" spans="1:12" ht="12.75">
      <c r="A28" s="190" t="s">
        <v>264</v>
      </c>
      <c r="B28" s="191"/>
      <c r="C28" s="192"/>
      <c r="D28" s="192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ht="12.75">
      <c r="A29" s="92"/>
      <c r="B29" s="30"/>
      <c r="C29" s="30"/>
      <c r="D29" s="23"/>
      <c r="E29" s="14"/>
      <c r="F29" s="14"/>
      <c r="G29" s="14"/>
      <c r="H29" s="24"/>
      <c r="I29" s="91"/>
      <c r="J29" s="10"/>
      <c r="K29" s="10"/>
      <c r="L29" s="10"/>
    </row>
    <row r="30" spans="1:12" ht="12.75">
      <c r="A30" s="181" t="s">
        <v>340</v>
      </c>
      <c r="B30" s="182"/>
      <c r="C30" s="182"/>
      <c r="D30" s="183"/>
      <c r="E30" s="184" t="s">
        <v>341</v>
      </c>
      <c r="F30" s="185"/>
      <c r="G30" s="185"/>
      <c r="H30" s="186" t="s">
        <v>342</v>
      </c>
      <c r="I30" s="187"/>
      <c r="J30" s="10"/>
      <c r="K30" s="10"/>
      <c r="L30" s="10"/>
    </row>
    <row r="31" spans="1:12" ht="12.75">
      <c r="A31" s="136"/>
      <c r="B31" s="133"/>
      <c r="C31" s="135"/>
      <c r="D31" s="188"/>
      <c r="E31" s="188"/>
      <c r="F31" s="188"/>
      <c r="G31" s="189"/>
      <c r="H31" s="133"/>
      <c r="I31" s="134"/>
      <c r="J31" s="10"/>
      <c r="K31" s="10"/>
      <c r="L31" s="10"/>
    </row>
    <row r="32" spans="1:12" ht="12.75">
      <c r="A32" s="181" t="s">
        <v>343</v>
      </c>
      <c r="B32" s="182"/>
      <c r="C32" s="182"/>
      <c r="D32" s="183"/>
      <c r="E32" s="184" t="s">
        <v>344</v>
      </c>
      <c r="F32" s="185"/>
      <c r="G32" s="185"/>
      <c r="H32" s="186" t="s">
        <v>345</v>
      </c>
      <c r="I32" s="187"/>
      <c r="J32" s="10"/>
      <c r="K32" s="10"/>
      <c r="L32" s="10"/>
    </row>
    <row r="33" spans="1:12" ht="12.75">
      <c r="A33" s="88"/>
      <c r="B33" s="20"/>
      <c r="C33" s="19"/>
      <c r="D33" s="25"/>
      <c r="E33" s="25"/>
      <c r="F33" s="25"/>
      <c r="G33" s="26"/>
      <c r="H33" s="14"/>
      <c r="I33" s="93"/>
      <c r="J33" s="10"/>
      <c r="K33" s="10"/>
      <c r="L33" s="10"/>
    </row>
    <row r="34" spans="1:12" ht="12.75">
      <c r="A34" s="181" t="s">
        <v>346</v>
      </c>
      <c r="B34" s="182"/>
      <c r="C34" s="182"/>
      <c r="D34" s="183"/>
      <c r="E34" s="184" t="s">
        <v>347</v>
      </c>
      <c r="F34" s="185"/>
      <c r="G34" s="185"/>
      <c r="H34" s="186" t="s">
        <v>348</v>
      </c>
      <c r="I34" s="187"/>
      <c r="J34" s="10"/>
      <c r="K34" s="10"/>
      <c r="L34" s="10"/>
    </row>
    <row r="35" spans="1:12" ht="12.75">
      <c r="A35" s="88"/>
      <c r="B35" s="20"/>
      <c r="C35" s="19"/>
      <c r="D35" s="25"/>
      <c r="E35" s="25"/>
      <c r="F35" s="25"/>
      <c r="G35" s="26"/>
      <c r="H35" s="14"/>
      <c r="I35" s="93"/>
      <c r="J35" s="10"/>
      <c r="K35" s="10"/>
      <c r="L35" s="10"/>
    </row>
    <row r="36" spans="1:12" ht="12.75">
      <c r="A36" s="180"/>
      <c r="B36" s="165"/>
      <c r="C36" s="165"/>
      <c r="D36" s="166"/>
      <c r="E36" s="180"/>
      <c r="F36" s="165"/>
      <c r="G36" s="165"/>
      <c r="H36" s="162"/>
      <c r="I36" s="163"/>
      <c r="J36" s="10"/>
      <c r="K36" s="10"/>
      <c r="L36" s="10"/>
    </row>
    <row r="37" spans="1:12" ht="12.75">
      <c r="A37" s="94"/>
      <c r="B37" s="27"/>
      <c r="C37" s="177"/>
      <c r="D37" s="178"/>
      <c r="E37" s="14"/>
      <c r="F37" s="177"/>
      <c r="G37" s="178"/>
      <c r="H37" s="14"/>
      <c r="I37" s="89"/>
      <c r="J37" s="10"/>
      <c r="K37" s="10"/>
      <c r="L37" s="10"/>
    </row>
    <row r="38" spans="1:12" ht="12.75">
      <c r="A38" s="180"/>
      <c r="B38" s="165"/>
      <c r="C38" s="165"/>
      <c r="D38" s="166"/>
      <c r="E38" s="180"/>
      <c r="F38" s="165"/>
      <c r="G38" s="165"/>
      <c r="H38" s="162"/>
      <c r="I38" s="163"/>
      <c r="J38" s="10"/>
      <c r="K38" s="10"/>
      <c r="L38" s="10"/>
    </row>
    <row r="39" spans="1:12" ht="12.75">
      <c r="A39" s="94"/>
      <c r="B39" s="27"/>
      <c r="C39" s="28"/>
      <c r="D39" s="29"/>
      <c r="E39" s="14"/>
      <c r="F39" s="28"/>
      <c r="G39" s="29"/>
      <c r="H39" s="14"/>
      <c r="I39" s="89"/>
      <c r="J39" s="10"/>
      <c r="K39" s="10"/>
      <c r="L39" s="10"/>
    </row>
    <row r="40" spans="1:12" ht="12.75">
      <c r="A40" s="180"/>
      <c r="B40" s="165"/>
      <c r="C40" s="165"/>
      <c r="D40" s="166"/>
      <c r="E40" s="180"/>
      <c r="F40" s="165"/>
      <c r="G40" s="165"/>
      <c r="H40" s="162"/>
      <c r="I40" s="163"/>
      <c r="J40" s="10"/>
      <c r="K40" s="10"/>
      <c r="L40" s="10"/>
    </row>
    <row r="41" spans="1:12" ht="12.75">
      <c r="A41" s="111"/>
      <c r="B41" s="30"/>
      <c r="C41" s="30"/>
      <c r="D41" s="30"/>
      <c r="E41" s="21"/>
      <c r="F41" s="112"/>
      <c r="G41" s="112"/>
      <c r="H41" s="113"/>
      <c r="I41" s="95"/>
      <c r="J41" s="10"/>
      <c r="K41" s="10"/>
      <c r="L41" s="10"/>
    </row>
    <row r="42" spans="1:12" ht="12.75">
      <c r="A42" s="94"/>
      <c r="B42" s="27"/>
      <c r="C42" s="28"/>
      <c r="D42" s="29"/>
      <c r="E42" s="14"/>
      <c r="F42" s="28"/>
      <c r="G42" s="29"/>
      <c r="H42" s="14"/>
      <c r="I42" s="89"/>
      <c r="J42" s="10"/>
      <c r="K42" s="10"/>
      <c r="L42" s="10"/>
    </row>
    <row r="43" spans="1:12" ht="12.75">
      <c r="A43" s="96"/>
      <c r="B43" s="31"/>
      <c r="C43" s="31"/>
      <c r="D43" s="18"/>
      <c r="E43" s="18"/>
      <c r="F43" s="31"/>
      <c r="G43" s="18"/>
      <c r="H43" s="18"/>
      <c r="I43" s="97"/>
      <c r="J43" s="10"/>
      <c r="K43" s="10"/>
      <c r="L43" s="10"/>
    </row>
    <row r="44" spans="1:12" ht="12.75">
      <c r="A44" s="147" t="s">
        <v>267</v>
      </c>
      <c r="B44" s="148"/>
      <c r="C44" s="162"/>
      <c r="D44" s="163"/>
      <c r="E44" s="23"/>
      <c r="F44" s="164"/>
      <c r="G44" s="165"/>
      <c r="H44" s="165"/>
      <c r="I44" s="166"/>
      <c r="J44" s="10"/>
      <c r="K44" s="10"/>
      <c r="L44" s="10"/>
    </row>
    <row r="45" spans="1:12" ht="12.75">
      <c r="A45" s="94"/>
      <c r="B45" s="27"/>
      <c r="C45" s="177"/>
      <c r="D45" s="178"/>
      <c r="E45" s="14"/>
      <c r="F45" s="177"/>
      <c r="G45" s="179"/>
      <c r="H45" s="32"/>
      <c r="I45" s="98"/>
      <c r="J45" s="10"/>
      <c r="K45" s="10"/>
      <c r="L45" s="10"/>
    </row>
    <row r="46" spans="1:12" ht="12.75">
      <c r="A46" s="147" t="s">
        <v>268</v>
      </c>
      <c r="B46" s="148"/>
      <c r="C46" s="140" t="s">
        <v>335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 ht="12.75">
      <c r="A47" s="88"/>
      <c r="B47" s="20"/>
      <c r="C47" s="132" t="s">
        <v>269</v>
      </c>
      <c r="D47" s="130"/>
      <c r="E47" s="130"/>
      <c r="F47" s="130"/>
      <c r="G47" s="130"/>
      <c r="H47" s="130"/>
      <c r="I47" s="130"/>
      <c r="J47" s="10"/>
      <c r="K47" s="10"/>
      <c r="L47" s="10"/>
    </row>
    <row r="48" spans="1:12" ht="12.75">
      <c r="A48" s="147" t="s">
        <v>270</v>
      </c>
      <c r="B48" s="148"/>
      <c r="C48" s="137" t="s">
        <v>336</v>
      </c>
      <c r="D48" s="138"/>
      <c r="E48" s="139"/>
      <c r="F48" s="130"/>
      <c r="G48" s="131" t="s">
        <v>271</v>
      </c>
      <c r="H48" s="137" t="s">
        <v>337</v>
      </c>
      <c r="I48" s="139"/>
      <c r="J48" s="10"/>
      <c r="K48" s="10"/>
      <c r="L48" s="10"/>
    </row>
    <row r="49" spans="1:12" ht="12.75">
      <c r="A49" s="88"/>
      <c r="B49" s="20"/>
      <c r="C49" s="132"/>
      <c r="D49" s="130"/>
      <c r="E49" s="130"/>
      <c r="F49" s="130"/>
      <c r="G49" s="130"/>
      <c r="H49" s="130"/>
      <c r="I49" s="130"/>
      <c r="J49" s="10"/>
      <c r="K49" s="10"/>
      <c r="L49" s="10"/>
    </row>
    <row r="50" spans="1:12" ht="12.75">
      <c r="A50" s="147" t="s">
        <v>257</v>
      </c>
      <c r="B50" s="148"/>
      <c r="C50" s="144" t="s">
        <v>338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88"/>
      <c r="B51" s="20"/>
      <c r="C51" s="130"/>
      <c r="D51" s="130"/>
      <c r="E51" s="130"/>
      <c r="F51" s="130"/>
      <c r="G51" s="130"/>
      <c r="H51" s="130"/>
      <c r="I51" s="130"/>
      <c r="J51" s="10"/>
      <c r="K51" s="10"/>
      <c r="L51" s="10"/>
    </row>
    <row r="52" spans="1:12" ht="12.75">
      <c r="A52" s="149" t="s">
        <v>272</v>
      </c>
      <c r="B52" s="150"/>
      <c r="C52" s="137" t="s">
        <v>339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99"/>
      <c r="B53" s="18"/>
      <c r="C53" s="158" t="s">
        <v>273</v>
      </c>
      <c r="D53" s="158"/>
      <c r="E53" s="158"/>
      <c r="F53" s="158"/>
      <c r="G53" s="158"/>
      <c r="H53" s="158"/>
      <c r="I53" s="100"/>
      <c r="J53" s="10"/>
      <c r="K53" s="10"/>
      <c r="L53" s="10"/>
    </row>
    <row r="54" spans="1:12" ht="12.75">
      <c r="A54" s="99"/>
      <c r="B54" s="18"/>
      <c r="C54" s="33"/>
      <c r="D54" s="33"/>
      <c r="E54" s="33"/>
      <c r="F54" s="33"/>
      <c r="G54" s="33"/>
      <c r="H54" s="33"/>
      <c r="I54" s="100"/>
      <c r="J54" s="10"/>
      <c r="K54" s="10"/>
      <c r="L54" s="10"/>
    </row>
    <row r="55" spans="1:12" ht="12.75">
      <c r="A55" s="99"/>
      <c r="B55" s="151" t="s">
        <v>274</v>
      </c>
      <c r="C55" s="152"/>
      <c r="D55" s="152"/>
      <c r="E55" s="152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99"/>
      <c r="B57" s="153" t="s">
        <v>307</v>
      </c>
      <c r="C57" s="154"/>
      <c r="D57" s="154"/>
      <c r="E57" s="154"/>
      <c r="F57" s="154"/>
      <c r="G57" s="154"/>
      <c r="H57" s="154"/>
      <c r="I57" s="101"/>
      <c r="J57" s="10"/>
      <c r="K57" s="10"/>
      <c r="L57" s="10"/>
    </row>
    <row r="58" spans="1:12" ht="12.75">
      <c r="A58" s="99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99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275</v>
      </c>
      <c r="B61" s="14"/>
      <c r="C61" s="14"/>
      <c r="D61" s="14"/>
      <c r="E61" s="14"/>
      <c r="F61" s="14"/>
      <c r="G61" s="34"/>
      <c r="H61" s="35"/>
      <c r="I61" s="106"/>
      <c r="J61" s="10"/>
      <c r="K61" s="10"/>
      <c r="L61" s="10"/>
    </row>
    <row r="62" spans="1:12" ht="12.75">
      <c r="A62" s="85"/>
      <c r="B62" s="14"/>
      <c r="C62" s="14"/>
      <c r="D62" s="14"/>
      <c r="E62" s="18" t="s">
        <v>276</v>
      </c>
      <c r="F62" s="30"/>
      <c r="G62" s="159" t="s">
        <v>277</v>
      </c>
      <c r="H62" s="160"/>
      <c r="I62" s="161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45"/>
      <c r="H63" s="146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16:I16"/>
    <mergeCell ref="F14:I14"/>
    <mergeCell ref="C12:I12"/>
    <mergeCell ref="A10:B11"/>
    <mergeCell ref="A2:D2"/>
    <mergeCell ref="A4:I4"/>
    <mergeCell ref="A6:B6"/>
    <mergeCell ref="A8:B8"/>
    <mergeCell ref="C6:D6"/>
    <mergeCell ref="C8:D8"/>
    <mergeCell ref="A18:B18"/>
    <mergeCell ref="A20:B20"/>
    <mergeCell ref="A22:B22"/>
    <mergeCell ref="A12:B12"/>
    <mergeCell ref="A14:B14"/>
    <mergeCell ref="A16:B16"/>
    <mergeCell ref="A24:B24"/>
    <mergeCell ref="A26:B26"/>
    <mergeCell ref="A28:D28"/>
    <mergeCell ref="E28:G28"/>
    <mergeCell ref="H28:I28"/>
    <mergeCell ref="D24:G24"/>
    <mergeCell ref="G26:H26"/>
    <mergeCell ref="A34:D34"/>
    <mergeCell ref="E34:G34"/>
    <mergeCell ref="H34:I34"/>
    <mergeCell ref="A30:D30"/>
    <mergeCell ref="E30:G30"/>
    <mergeCell ref="H30:I30"/>
    <mergeCell ref="D31:G31"/>
    <mergeCell ref="A32:D32"/>
    <mergeCell ref="E32:G32"/>
    <mergeCell ref="H32:I32"/>
    <mergeCell ref="A40:D40"/>
    <mergeCell ref="E40:G40"/>
    <mergeCell ref="H40:I40"/>
    <mergeCell ref="A36:D36"/>
    <mergeCell ref="E36:G36"/>
    <mergeCell ref="H36:I36"/>
    <mergeCell ref="G22:H22"/>
    <mergeCell ref="C18:I18"/>
    <mergeCell ref="C20:I20"/>
    <mergeCell ref="C45:D45"/>
    <mergeCell ref="F45:G45"/>
    <mergeCell ref="C37:D37"/>
    <mergeCell ref="F37:G37"/>
    <mergeCell ref="A38:D38"/>
    <mergeCell ref="E38:G38"/>
    <mergeCell ref="H38:I38"/>
    <mergeCell ref="A1:C1"/>
    <mergeCell ref="C53:H53"/>
    <mergeCell ref="G62:I62"/>
    <mergeCell ref="A46:B46"/>
    <mergeCell ref="A44:B44"/>
    <mergeCell ref="C44:D44"/>
    <mergeCell ref="F44:I44"/>
    <mergeCell ref="C10:D10"/>
    <mergeCell ref="C14:D14"/>
    <mergeCell ref="D22:F22"/>
    <mergeCell ref="A50:B50"/>
    <mergeCell ref="A52:B52"/>
    <mergeCell ref="B55:E55"/>
    <mergeCell ref="B56:I56"/>
    <mergeCell ref="B57:H57"/>
    <mergeCell ref="B58:I58"/>
    <mergeCell ref="C48:E48"/>
    <mergeCell ref="H48:I48"/>
    <mergeCell ref="C46:I46"/>
    <mergeCell ref="C52:I52"/>
    <mergeCell ref="C50:I50"/>
    <mergeCell ref="G63:H63"/>
    <mergeCell ref="B59:I59"/>
    <mergeCell ref="A48:B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irena.vrtaric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58">
      <selection activeCell="A2" sqref="A2:K119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350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59</v>
      </c>
      <c r="B4" s="225"/>
      <c r="C4" s="225"/>
      <c r="D4" s="225"/>
      <c r="E4" s="225"/>
      <c r="F4" s="225"/>
      <c r="G4" s="225"/>
      <c r="H4" s="226"/>
      <c r="I4" s="54" t="s">
        <v>278</v>
      </c>
      <c r="J4" s="55" t="s">
        <v>318</v>
      </c>
      <c r="K4" s="56" t="s">
        <v>319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3">
        <v>2</v>
      </c>
      <c r="J5" s="52">
        <v>3</v>
      </c>
      <c r="K5" s="52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>
        <v>0</v>
      </c>
      <c r="K7" s="6">
        <v>0</v>
      </c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49">
        <v>100489430</v>
      </c>
      <c r="K8" s="49">
        <v>107176167</v>
      </c>
    </row>
    <row r="9" spans="1:11" ht="12.75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49">
        <v>816283</v>
      </c>
      <c r="K9" s="49">
        <v>739934</v>
      </c>
    </row>
    <row r="10" spans="1:11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23000</v>
      </c>
      <c r="K10" s="7">
        <v>7647</v>
      </c>
    </row>
    <row r="11" spans="1:11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793283</v>
      </c>
      <c r="K11" s="7">
        <v>732287</v>
      </c>
    </row>
    <row r="12" spans="1:11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0</v>
      </c>
      <c r="K12" s="7">
        <v>0</v>
      </c>
    </row>
    <row r="13" spans="1:11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0</v>
      </c>
      <c r="K14" s="7">
        <v>0</v>
      </c>
    </row>
    <row r="15" spans="1:11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0</v>
      </c>
      <c r="K15" s="7">
        <v>0</v>
      </c>
    </row>
    <row r="16" spans="1:11" ht="12.75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49">
        <v>98888888</v>
      </c>
      <c r="K16" s="49">
        <v>105700959</v>
      </c>
    </row>
    <row r="17" spans="1:11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16671431</v>
      </c>
      <c r="K17" s="7">
        <v>16671431</v>
      </c>
    </row>
    <row r="18" spans="1:11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18421743</v>
      </c>
      <c r="K18" s="7">
        <v>19485007</v>
      </c>
    </row>
    <row r="19" spans="1:11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57072956</v>
      </c>
      <c r="K19" s="7">
        <v>61204998</v>
      </c>
    </row>
    <row r="20" spans="1:11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4931261</v>
      </c>
      <c r="K20" s="7">
        <v>5546818</v>
      </c>
    </row>
    <row r="21" spans="1:11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320578</v>
      </c>
      <c r="K22" s="7">
        <v>57490</v>
      </c>
    </row>
    <row r="23" spans="1:11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1470918</v>
      </c>
      <c r="K23" s="7">
        <v>2735215</v>
      </c>
    </row>
    <row r="24" spans="1:11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0</v>
      </c>
      <c r="K24" s="7">
        <v>0</v>
      </c>
    </row>
    <row r="25" spans="1:11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0</v>
      </c>
      <c r="K25" s="7">
        <v>0</v>
      </c>
    </row>
    <row r="26" spans="1:11" ht="12.75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49">
        <v>784259</v>
      </c>
      <c r="K26" s="49">
        <v>735273</v>
      </c>
    </row>
    <row r="27" spans="1:11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665659</v>
      </c>
      <c r="K29" s="7">
        <v>665659</v>
      </c>
    </row>
    <row r="30" spans="1:11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0</v>
      </c>
      <c r="K31" s="7">
        <v>0</v>
      </c>
    </row>
    <row r="32" spans="1:11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118600</v>
      </c>
      <c r="K32" s="7">
        <v>69614</v>
      </c>
    </row>
    <row r="33" spans="1:11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0</v>
      </c>
      <c r="K33" s="7">
        <v>0</v>
      </c>
    </row>
    <row r="34" spans="1:11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ht="12.75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49">
        <v>0</v>
      </c>
      <c r="K35" s="49">
        <v>0</v>
      </c>
    </row>
    <row r="36" spans="1:11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0</v>
      </c>
      <c r="K37" s="7">
        <v>0</v>
      </c>
    </row>
    <row r="38" spans="1:11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0</v>
      </c>
      <c r="K39" s="7">
        <v>0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49">
        <v>120358812</v>
      </c>
      <c r="K40" s="49">
        <v>113281605</v>
      </c>
    </row>
    <row r="41" spans="1:11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49">
        <v>74944071</v>
      </c>
      <c r="K41" s="49">
        <v>71729066</v>
      </c>
    </row>
    <row r="42" spans="1:11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19313791</v>
      </c>
      <c r="K42" s="7">
        <v>19445912</v>
      </c>
    </row>
    <row r="43" spans="1:11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13219923</v>
      </c>
      <c r="K43" s="7">
        <v>15741997</v>
      </c>
    </row>
    <row r="44" spans="1:11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40388624</v>
      </c>
      <c r="K44" s="7">
        <v>33996414</v>
      </c>
    </row>
    <row r="45" spans="1:11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1811436</v>
      </c>
      <c r="K45" s="7">
        <v>2177832</v>
      </c>
    </row>
    <row r="46" spans="1:11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210297</v>
      </c>
      <c r="K46" s="7">
        <v>366911</v>
      </c>
    </row>
    <row r="47" spans="1:11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7">
        <v>0</v>
      </c>
    </row>
    <row r="49" spans="1:11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49">
        <v>40633131</v>
      </c>
      <c r="K49" s="49">
        <v>38906365</v>
      </c>
    </row>
    <row r="50" spans="1:11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38339389</v>
      </c>
      <c r="K51" s="7">
        <v>38199159</v>
      </c>
    </row>
    <row r="52" spans="1:11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224</v>
      </c>
      <c r="K52" s="7">
        <v>0</v>
      </c>
    </row>
    <row r="53" spans="1:11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375759</v>
      </c>
      <c r="K53" s="7">
        <v>137016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1765900</v>
      </c>
      <c r="K54" s="7">
        <v>500184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151858</v>
      </c>
      <c r="K55" s="7">
        <v>70006</v>
      </c>
    </row>
    <row r="56" spans="1:11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49">
        <v>10000</v>
      </c>
      <c r="K56" s="49">
        <v>13120</v>
      </c>
    </row>
    <row r="57" spans="1:11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0</v>
      </c>
      <c r="K61" s="7">
        <v>0</v>
      </c>
    </row>
    <row r="62" spans="1:11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10000</v>
      </c>
      <c r="K62" s="7">
        <v>0</v>
      </c>
    </row>
    <row r="63" spans="1:11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0</v>
      </c>
      <c r="K63" s="7">
        <v>13120</v>
      </c>
    </row>
    <row r="64" spans="1:11" ht="12.75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4771611</v>
      </c>
      <c r="K64" s="7">
        <v>2633054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147570</v>
      </c>
      <c r="K65" s="7">
        <v>486535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49">
        <v>220995811</v>
      </c>
      <c r="K66" s="49">
        <f>K7+K8+K40+K65</f>
        <v>220944307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10926051</v>
      </c>
      <c r="K67" s="8">
        <v>8765286</v>
      </c>
    </row>
    <row r="68" spans="1:11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50">
        <v>76533732</v>
      </c>
      <c r="K69" s="50">
        <v>79623580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55566600</v>
      </c>
      <c r="K70" s="7">
        <v>55566600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7824089</v>
      </c>
      <c r="K71" s="7">
        <v>8026868</v>
      </c>
    </row>
    <row r="72" spans="1:11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49">
        <v>6484386</v>
      </c>
      <c r="K72" s="49">
        <v>6484358</v>
      </c>
    </row>
    <row r="73" spans="1:11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2781951</v>
      </c>
      <c r="K73" s="7">
        <v>2781951</v>
      </c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1000000</v>
      </c>
      <c r="K74" s="7">
        <v>1000000</v>
      </c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0</v>
      </c>
      <c r="K75" s="7">
        <v>0</v>
      </c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0</v>
      </c>
      <c r="K76" s="7">
        <v>0</v>
      </c>
    </row>
    <row r="77" spans="1:11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2702435</v>
      </c>
      <c r="K77" s="7">
        <v>2702407</v>
      </c>
    </row>
    <row r="78" spans="1:11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0</v>
      </c>
      <c r="K78" s="7">
        <v>0</v>
      </c>
    </row>
    <row r="79" spans="1:11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49">
        <v>6585197</v>
      </c>
      <c r="K79" s="49">
        <v>5191555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6585197</v>
      </c>
      <c r="K80" s="7">
        <v>5191555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0</v>
      </c>
      <c r="K81" s="7">
        <v>0</v>
      </c>
    </row>
    <row r="82" spans="1:11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49">
        <v>73461</v>
      </c>
      <c r="K82" s="49">
        <v>4354199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1319129</v>
      </c>
      <c r="K83" s="7">
        <v>5191964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1245668</v>
      </c>
      <c r="K84" s="7">
        <v>837764</v>
      </c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0</v>
      </c>
      <c r="K85" s="7">
        <v>0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49">
        <v>0</v>
      </c>
      <c r="K86" s="49">
        <v>0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0</v>
      </c>
      <c r="K87" s="7">
        <v>0</v>
      </c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49">
        <v>89794155</v>
      </c>
      <c r="K90" s="49">
        <v>75971589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89794155</v>
      </c>
      <c r="K93" s="7">
        <v>71260204</v>
      </c>
    </row>
    <row r="94" spans="1:11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>
        <v>0</v>
      </c>
    </row>
    <row r="96" spans="1:11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>
        <v>0</v>
      </c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>
        <v>0</v>
      </c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0</v>
      </c>
      <c r="K98" s="7">
        <v>4711385</v>
      </c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0</v>
      </c>
      <c r="K99" s="7">
        <v>0</v>
      </c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49">
        <v>53081445</v>
      </c>
      <c r="K100" s="49">
        <v>63429660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0</v>
      </c>
      <c r="K102" s="7">
        <v>0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18510969</v>
      </c>
      <c r="K103" s="7">
        <v>22473392</v>
      </c>
    </row>
    <row r="104" spans="1:11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1019251</v>
      </c>
      <c r="K104" s="7">
        <v>3337068</v>
      </c>
    </row>
    <row r="105" spans="1:11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26898673</v>
      </c>
      <c r="K105" s="7">
        <v>30815562</v>
      </c>
    </row>
    <row r="106" spans="1:11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0</v>
      </c>
      <c r="K106" s="7">
        <v>0</v>
      </c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2828667</v>
      </c>
      <c r="K108" s="7">
        <v>3300883</v>
      </c>
    </row>
    <row r="109" spans="1:11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3516839</v>
      </c>
      <c r="K109" s="7">
        <v>3464502</v>
      </c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4395</v>
      </c>
      <c r="K110" s="7">
        <v>0</v>
      </c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302652</v>
      </c>
      <c r="K112" s="7">
        <v>38253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1586479</v>
      </c>
      <c r="K113" s="7">
        <v>1919478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49">
        <v>220995811</v>
      </c>
      <c r="K114" s="49">
        <f>K69+K86+K90+K100+K113</f>
        <v>220944307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10926051</v>
      </c>
      <c r="K115" s="8">
        <v>8765286</v>
      </c>
    </row>
    <row r="116" spans="1:11" ht="12.75">
      <c r="A116" s="233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76415382</v>
      </c>
      <c r="K118" s="7">
        <v>79600075</v>
      </c>
    </row>
    <row r="119" spans="1:11" ht="12.75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>
        <v>118350</v>
      </c>
      <c r="K119" s="8">
        <v>23506</v>
      </c>
    </row>
    <row r="120" spans="1:11" ht="12.75">
      <c r="A120" s="252" t="s">
        <v>311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N16" sqref="N1:N16384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350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4" t="s">
        <v>279</v>
      </c>
      <c r="J4" s="256" t="s">
        <v>318</v>
      </c>
      <c r="K4" s="256"/>
      <c r="L4" s="256" t="s">
        <v>319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4"/>
      <c r="J5" s="56" t="s">
        <v>314</v>
      </c>
      <c r="K5" s="56" t="s">
        <v>315</v>
      </c>
      <c r="L5" s="56" t="s">
        <v>314</v>
      </c>
      <c r="M5" s="56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0">
        <v>82631021</v>
      </c>
      <c r="K7" s="50">
        <v>44755384</v>
      </c>
      <c r="L7" s="50">
        <f>SUM(L8:L9)</f>
        <v>96450965</v>
      </c>
      <c r="M7" s="50">
        <f>SUM(M8:M9)</f>
        <v>53317384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81784339</v>
      </c>
      <c r="K8" s="7">
        <v>44497255</v>
      </c>
      <c r="L8" s="7">
        <v>96127183</v>
      </c>
      <c r="M8" s="7">
        <v>53053284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846682</v>
      </c>
      <c r="K9" s="7">
        <v>258129</v>
      </c>
      <c r="L9" s="7">
        <v>323782</v>
      </c>
      <c r="M9" s="7">
        <v>264100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49">
        <v>80895727</v>
      </c>
      <c r="K10" s="49">
        <v>44471825</v>
      </c>
      <c r="L10" s="49">
        <f>L11+L12+L16+L20+L21+L22+L25+L26</f>
        <v>92293110</v>
      </c>
      <c r="M10" s="49">
        <f>M11+M12+M16+M20+M21+M22+M25+M26</f>
        <v>50999392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-1712961</v>
      </c>
      <c r="K11" s="7">
        <v>2070342</v>
      </c>
      <c r="L11" s="7">
        <v>123273</v>
      </c>
      <c r="M11" s="7">
        <v>2687592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49">
        <v>49502480</v>
      </c>
      <c r="K12" s="49">
        <v>25468723</v>
      </c>
      <c r="L12" s="49">
        <f>SUM(L13:L15)</f>
        <v>56294575</v>
      </c>
      <c r="M12" s="49">
        <f>SUM(M13:M15)</f>
        <v>28800306</v>
      </c>
    </row>
    <row r="13" spans="1:13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40180809</v>
      </c>
      <c r="K13" s="7">
        <v>20338697</v>
      </c>
      <c r="L13" s="7">
        <v>46526187</v>
      </c>
      <c r="M13" s="7">
        <v>23595013</v>
      </c>
    </row>
    <row r="14" spans="1:13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3620085</v>
      </c>
      <c r="K14" s="7">
        <v>1973373</v>
      </c>
      <c r="L14" s="7">
        <v>4300112</v>
      </c>
      <c r="M14" s="7">
        <v>2121576</v>
      </c>
    </row>
    <row r="15" spans="1:13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5701585</v>
      </c>
      <c r="K15" s="7">
        <v>3156653</v>
      </c>
      <c r="L15" s="7">
        <v>5468276</v>
      </c>
      <c r="M15" s="7">
        <v>3083717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49">
        <v>24502914</v>
      </c>
      <c r="K16" s="49">
        <v>12483440</v>
      </c>
      <c r="L16" s="49">
        <f>SUM(L17:L19)</f>
        <v>26902817</v>
      </c>
      <c r="M16" s="49">
        <f>SUM(M17:M19)</f>
        <v>14388099</v>
      </c>
    </row>
    <row r="17" spans="1:13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15260338</v>
      </c>
      <c r="K17" s="7">
        <v>7879180</v>
      </c>
      <c r="L17" s="7">
        <v>16336361</v>
      </c>
      <c r="M17" s="7">
        <v>8612363</v>
      </c>
    </row>
    <row r="18" spans="1:13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5678031</v>
      </c>
      <c r="K18" s="7">
        <v>2824978</v>
      </c>
      <c r="L18" s="7">
        <v>6490024</v>
      </c>
      <c r="M18" s="7">
        <v>3536511</v>
      </c>
    </row>
    <row r="19" spans="1:13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3564545</v>
      </c>
      <c r="K19" s="7">
        <v>1779283</v>
      </c>
      <c r="L19" s="7">
        <v>4076432</v>
      </c>
      <c r="M19" s="7">
        <v>2239225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3915403</v>
      </c>
      <c r="K20" s="7">
        <v>1947527</v>
      </c>
      <c r="L20" s="7">
        <v>3554606</v>
      </c>
      <c r="M20" s="7">
        <v>1820964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3951010</v>
      </c>
      <c r="K21" s="7">
        <v>1850207</v>
      </c>
      <c r="L21" s="7">
        <v>4483836</v>
      </c>
      <c r="M21" s="7">
        <v>2534825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49">
        <v>0</v>
      </c>
      <c r="K22" s="49">
        <v>0</v>
      </c>
      <c r="L22" s="49">
        <f>SUM(L23:L24)</f>
        <v>0</v>
      </c>
      <c r="M22" s="49">
        <f>SUM(M23:M24)</f>
        <v>0</v>
      </c>
    </row>
    <row r="23" spans="1:13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736881</v>
      </c>
      <c r="K26" s="7">
        <v>651586</v>
      </c>
      <c r="L26" s="7">
        <v>934003</v>
      </c>
      <c r="M26" s="7">
        <v>767606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49">
        <v>2064595</v>
      </c>
      <c r="K27" s="49">
        <v>1860180</v>
      </c>
      <c r="L27" s="49">
        <f>SUM(L28:L32)</f>
        <v>1663363</v>
      </c>
      <c r="M27" s="49">
        <f>SUM(M28:M32)</f>
        <v>1468466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2504</v>
      </c>
      <c r="K28" s="7">
        <v>2504</v>
      </c>
      <c r="L28" s="7">
        <v>0</v>
      </c>
      <c r="M28" s="7">
        <v>0</v>
      </c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2061948</v>
      </c>
      <c r="K29" s="7">
        <v>1857534</v>
      </c>
      <c r="L29" s="7">
        <v>1663363</v>
      </c>
      <c r="M29" s="7">
        <v>1468466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143</v>
      </c>
      <c r="K32" s="7">
        <v>143</v>
      </c>
      <c r="L32" s="7">
        <v>0</v>
      </c>
      <c r="M32" s="7">
        <v>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49">
        <v>3723145</v>
      </c>
      <c r="K33" s="49">
        <v>1856157</v>
      </c>
      <c r="L33" s="49">
        <f>SUM(L34:L37)</f>
        <v>3453897</v>
      </c>
      <c r="M33" s="49">
        <f>SUM(M34:M37)</f>
        <v>1798733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13661</v>
      </c>
      <c r="K34" s="7">
        <v>13661</v>
      </c>
      <c r="L34" s="7">
        <v>0</v>
      </c>
      <c r="M34" s="7">
        <v>0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3686587</v>
      </c>
      <c r="K35" s="7">
        <v>1842477</v>
      </c>
      <c r="L35" s="7">
        <v>3413654</v>
      </c>
      <c r="M35" s="7">
        <v>1798733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22897</v>
      </c>
      <c r="K37" s="7">
        <v>20</v>
      </c>
      <c r="L37" s="7">
        <v>40243</v>
      </c>
      <c r="M37" s="7">
        <v>0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-5977</v>
      </c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328</v>
      </c>
      <c r="M41" s="7">
        <v>328</v>
      </c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49">
        <v>84695616</v>
      </c>
      <c r="K42" s="49">
        <v>46615565</v>
      </c>
      <c r="L42" s="49">
        <f>L7+L27+L38+L40</f>
        <v>98114328</v>
      </c>
      <c r="M42" s="49">
        <f>M7+M27+M38+M40</f>
        <v>54779873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49">
        <v>84618872</v>
      </c>
      <c r="K43" s="49">
        <v>46327983</v>
      </c>
      <c r="L43" s="49">
        <f>L10+L33+L39+L41</f>
        <v>95747335</v>
      </c>
      <c r="M43" s="49">
        <f>M10+M33+M39+M41</f>
        <v>52798453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49">
        <v>76745</v>
      </c>
      <c r="K44" s="49">
        <v>287582</v>
      </c>
      <c r="L44" s="49">
        <f>L42-L43</f>
        <v>2366993</v>
      </c>
      <c r="M44" s="49">
        <f>M42-M43</f>
        <v>1981420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49">
        <v>76745</v>
      </c>
      <c r="K45" s="49">
        <v>287582</v>
      </c>
      <c r="L45" s="49">
        <f>IF(L42&gt;L43,L42-L43,0)</f>
        <v>2366993</v>
      </c>
      <c r="M45" s="49">
        <f>IF(M42&gt;M43,M42-M43,0)</f>
        <v>1981420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49">
        <v>0</v>
      </c>
      <c r="K46" s="49"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3284</v>
      </c>
      <c r="K47" s="7">
        <v>-2107</v>
      </c>
      <c r="L47" s="7">
        <v>0</v>
      </c>
      <c r="M47" s="7">
        <v>0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49">
        <v>73461</v>
      </c>
      <c r="K48" s="49">
        <v>289689</v>
      </c>
      <c r="L48" s="49">
        <f>L44-L47</f>
        <v>2366993</v>
      </c>
      <c r="M48" s="49">
        <f>M44-M47</f>
        <v>1981420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49">
        <v>73461</v>
      </c>
      <c r="K49" s="49">
        <v>289689</v>
      </c>
      <c r="L49" s="49">
        <f>IF(L48&gt;0,L48,0)</f>
        <v>2366993</v>
      </c>
      <c r="M49" s="49">
        <f>IF(M48&gt;0,M48,0)</f>
        <v>1981420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57">
        <v>0</v>
      </c>
      <c r="K50" s="57"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233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1"/>
      <c r="J52" s="51"/>
      <c r="K52" s="51"/>
      <c r="L52" s="51"/>
      <c r="M52" s="58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109132</v>
      </c>
      <c r="K53" s="7">
        <v>307348</v>
      </c>
      <c r="L53" s="7">
        <v>2369332</v>
      </c>
      <c r="M53" s="7">
        <v>1982038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-35671</v>
      </c>
      <c r="K54" s="8">
        <v>-17659</v>
      </c>
      <c r="L54" s="8">
        <v>-2339</v>
      </c>
      <c r="M54" s="8">
        <v>-618</v>
      </c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f>J48</f>
        <v>73461</v>
      </c>
      <c r="K56" s="6">
        <f>K48</f>
        <v>289689</v>
      </c>
      <c r="L56" s="6">
        <f>L48</f>
        <v>2366993</v>
      </c>
      <c r="M56" s="6">
        <f>M48</f>
        <v>1981420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57">
        <f>J56+J66</f>
        <v>73461</v>
      </c>
      <c r="K67" s="57">
        <f>K56+K66</f>
        <v>289689</v>
      </c>
      <c r="L67" s="57">
        <f>L56+L66</f>
        <v>2366993</v>
      </c>
      <c r="M67" s="57">
        <f>M56+M66</f>
        <v>1981420</v>
      </c>
    </row>
    <row r="68" spans="1:13" ht="12.75" customHeight="1">
      <c r="A68" s="267" t="s">
        <v>313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109132</v>
      </c>
      <c r="K70" s="7">
        <v>307348</v>
      </c>
      <c r="L70" s="7">
        <v>2369332</v>
      </c>
      <c r="M70" s="7">
        <v>2369332</v>
      </c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-35671</v>
      </c>
      <c r="K71" s="8">
        <v>-17659</v>
      </c>
      <c r="L71" s="8">
        <v>-2339</v>
      </c>
      <c r="M71" s="8">
        <v>-2339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6">
      <selection activeCell="A2" sqref="A2:K52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351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350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2" t="s">
        <v>279</v>
      </c>
      <c r="J4" s="63" t="s">
        <v>318</v>
      </c>
      <c r="K4" s="63" t="s">
        <v>319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4">
        <v>2</v>
      </c>
      <c r="J5" s="65" t="s">
        <v>283</v>
      </c>
      <c r="K5" s="65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76745</v>
      </c>
      <c r="K7" s="7">
        <v>2366993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3915403</v>
      </c>
      <c r="K8" s="7">
        <v>3554606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3662840</v>
      </c>
      <c r="K9" s="7">
        <v>2980356</v>
      </c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0</v>
      </c>
      <c r="K10" s="7">
        <v>5070700</v>
      </c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5">
        <v>0</v>
      </c>
      <c r="K11" s="7">
        <v>0</v>
      </c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0</v>
      </c>
      <c r="K12" s="7">
        <v>989585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0">
        <v>7654987</v>
      </c>
      <c r="K13" s="49">
        <f>SUM(K7:K12)</f>
        <v>14962240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0</v>
      </c>
      <c r="K14" s="7">
        <v>0</v>
      </c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1065871</v>
      </c>
      <c r="K15" s="7">
        <v>0</v>
      </c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4335153</v>
      </c>
      <c r="K16" s="7">
        <v>2079218</v>
      </c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480899</v>
      </c>
      <c r="K17" s="7">
        <v>0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0">
        <v>5881922</v>
      </c>
      <c r="K18" s="49">
        <f>SUM(K14:K17)</f>
        <v>2079218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0">
        <v>1773065</v>
      </c>
      <c r="K19" s="49">
        <f>IF(K13&gt;K18,K13-K18,0)</f>
        <v>12883022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0">
        <v>0</v>
      </c>
      <c r="K20" s="49">
        <f>IF(K18&gt;K13,K18-K13,0)</f>
        <v>0</v>
      </c>
    </row>
    <row r="21" spans="1:11" ht="12.75">
      <c r="A21" s="233" t="s">
        <v>159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0</v>
      </c>
      <c r="K22" s="7">
        <v>0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0</v>
      </c>
      <c r="K24" s="7">
        <v>0</v>
      </c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0</v>
      </c>
      <c r="K25" s="7">
        <v>0</v>
      </c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0</v>
      </c>
      <c r="K26" s="7">
        <v>0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0">
        <v>0</v>
      </c>
      <c r="K27" s="49">
        <f>SUM(K22:K26)</f>
        <v>0</v>
      </c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2353736</v>
      </c>
      <c r="K28" s="7">
        <v>9013859</v>
      </c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118600</v>
      </c>
      <c r="K29" s="7">
        <v>0</v>
      </c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>
        <v>0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0">
        <v>2472336</v>
      </c>
      <c r="K31" s="49">
        <f>SUM(K28:K30)</f>
        <v>9013859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0">
        <v>0</v>
      </c>
      <c r="K32" s="49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0">
        <v>2472336</v>
      </c>
      <c r="K33" s="49">
        <f>IF(K31&gt;K27,K31-K27,0)</f>
        <v>9013859</v>
      </c>
    </row>
    <row r="34" spans="1:11" ht="12.75">
      <c r="A34" s="233" t="s">
        <v>160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3108895</v>
      </c>
      <c r="K36" s="7">
        <v>3984174</v>
      </c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632780</v>
      </c>
      <c r="K37" s="7">
        <v>401053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0">
        <v>3741676</v>
      </c>
      <c r="K38" s="49">
        <f>SUM(K35:K37)</f>
        <v>4385227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0</v>
      </c>
      <c r="K39" s="7">
        <v>14165257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0</v>
      </c>
      <c r="K40" s="7">
        <v>4395</v>
      </c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0</v>
      </c>
      <c r="K41" s="7">
        <v>0</v>
      </c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>
        <v>0</v>
      </c>
      <c r="K42" s="7">
        <v>0</v>
      </c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>
        <v>0</v>
      </c>
      <c r="K43" s="7">
        <v>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0">
        <v>0</v>
      </c>
      <c r="K44" s="49">
        <f>SUM(K39:K43)</f>
        <v>14169652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0">
        <v>3741676</v>
      </c>
      <c r="K45" s="49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0">
        <v>0</v>
      </c>
      <c r="K46" s="49">
        <f>IF(K44&gt;K38,K44-K38,0)</f>
        <v>9784425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60">
        <v>3042405</v>
      </c>
      <c r="K47" s="49">
        <f>IF(K19-K20+K32-K33+K45-K46&gt;0,K19-K20+K32-K33+K45-K46,0)</f>
        <v>0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60">
        <v>0</v>
      </c>
      <c r="K48" s="49">
        <f>IF(K20-K19+K33-K32+K46-K45&gt;0,K20-K19+K33-K32+K46-K45,0)</f>
        <v>5915262</v>
      </c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1729206</v>
      </c>
      <c r="K49" s="7">
        <v>8548316</v>
      </c>
    </row>
    <row r="50" spans="1:11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3042405</v>
      </c>
      <c r="K50" s="7">
        <f>K47</f>
        <v>0</v>
      </c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v>0</v>
      </c>
      <c r="K51" s="7">
        <f>K48</f>
        <v>5915262</v>
      </c>
    </row>
    <row r="52" spans="1:11" ht="12.75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61">
        <v>4771611</v>
      </c>
      <c r="K52" s="57">
        <f>K49+K50-K51</f>
        <v>2633054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2" t="s">
        <v>279</v>
      </c>
      <c r="J4" s="63" t="s">
        <v>318</v>
      </c>
      <c r="K4" s="63" t="s">
        <v>319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8">
        <v>2</v>
      </c>
      <c r="J5" s="69" t="s">
        <v>283</v>
      </c>
      <c r="K5" s="69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0">
        <f>SUM(J7:J11)</f>
        <v>0</v>
      </c>
      <c r="K12" s="49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0">
        <f>SUM(J13:J18)</f>
        <v>0</v>
      </c>
      <c r="K19" s="49">
        <f>SUM(K13:K18)</f>
        <v>0</v>
      </c>
    </row>
    <row r="20" spans="1:11" ht="12.75">
      <c r="A20" s="21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0">
        <f>IF(J12&gt;J19,J12-J19,0)</f>
        <v>0</v>
      </c>
      <c r="K20" s="49">
        <f>IF(K12&gt;K19,K12-K19,0)</f>
        <v>0</v>
      </c>
    </row>
    <row r="21" spans="1:11" ht="12.75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0">
        <f>IF(J19&gt;J12,J19-J12,0)</f>
        <v>0</v>
      </c>
      <c r="K21" s="49">
        <f>IF(K19&gt;K12,K19-K12,0)</f>
        <v>0</v>
      </c>
    </row>
    <row r="22" spans="1:11" ht="12.75">
      <c r="A22" s="233" t="s">
        <v>159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320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0">
        <f>SUM(J23:J27)</f>
        <v>0</v>
      </c>
      <c r="K28" s="49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0">
        <f>SUM(J29:J31)</f>
        <v>0</v>
      </c>
      <c r="K32" s="49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0">
        <f>IF(J28&gt;J32,J28-J32,0)</f>
        <v>0</v>
      </c>
      <c r="K33" s="49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0">
        <f>IF(J32&gt;J28,J32-J28,0)</f>
        <v>0</v>
      </c>
      <c r="K34" s="49">
        <f>IF(K32&gt;K28,K32-K28,0)</f>
        <v>0</v>
      </c>
    </row>
    <row r="35" spans="1:11" ht="12.75">
      <c r="A35" s="233" t="s">
        <v>160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0">
        <f>SUM(J36:J38)</f>
        <v>0</v>
      </c>
      <c r="K39" s="49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0">
        <f>SUM(J40:J44)</f>
        <v>0</v>
      </c>
      <c r="K45" s="49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0">
        <f>IF(J39&gt;J45,J39-J45,0)</f>
        <v>0</v>
      </c>
      <c r="K46" s="49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0">
        <f>IF(J45&gt;J39,J45-J39,0)</f>
        <v>0</v>
      </c>
      <c r="K47" s="49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0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0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A2" sqref="A2:K2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6384" width="9.140625" style="72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1"/>
    </row>
    <row r="2" spans="1:12" ht="15.75">
      <c r="A2" s="39"/>
      <c r="B2" s="70"/>
      <c r="C2" s="303" t="s">
        <v>282</v>
      </c>
      <c r="D2" s="303"/>
      <c r="E2" s="115" t="s">
        <v>352</v>
      </c>
      <c r="F2" s="40" t="s">
        <v>250</v>
      </c>
      <c r="G2" s="304" t="s">
        <v>323</v>
      </c>
      <c r="H2" s="305"/>
      <c r="I2" s="70"/>
      <c r="J2" s="70"/>
      <c r="K2" s="70"/>
      <c r="L2" s="73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76" t="s">
        <v>305</v>
      </c>
      <c r="J3" s="77" t="s">
        <v>150</v>
      </c>
      <c r="K3" s="77" t="s">
        <v>151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79">
        <v>2</v>
      </c>
      <c r="J4" s="78" t="s">
        <v>283</v>
      </c>
      <c r="K4" s="78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1">
        <v>1</v>
      </c>
      <c r="J5" s="42">
        <v>55566600</v>
      </c>
      <c r="K5" s="42">
        <f>Bilanca!K70</f>
        <v>55566600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1">
        <v>2</v>
      </c>
      <c r="J6" s="43">
        <v>7824089</v>
      </c>
      <c r="K6" s="43">
        <f>Bilanca!K71</f>
        <v>8026868</v>
      </c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1">
        <v>3</v>
      </c>
      <c r="J7" s="43">
        <v>6484386</v>
      </c>
      <c r="K7" s="43">
        <f>Bilanca!K72</f>
        <v>6484358</v>
      </c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1">
        <v>4</v>
      </c>
      <c r="J8" s="43">
        <v>6585197</v>
      </c>
      <c r="K8" s="43">
        <f>Bilanca!K79</f>
        <v>5191555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1">
        <v>5</v>
      </c>
      <c r="J9" s="43">
        <v>73461</v>
      </c>
      <c r="K9" s="43">
        <f>Bilanca!K82</f>
        <v>4354199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1">
        <v>6</v>
      </c>
      <c r="J10" s="43"/>
      <c r="K10" s="43"/>
    </row>
    <row r="11" spans="1:11" ht="12.75">
      <c r="A11" s="295" t="s">
        <v>291</v>
      </c>
      <c r="B11" s="296"/>
      <c r="C11" s="296"/>
      <c r="D11" s="296"/>
      <c r="E11" s="296"/>
      <c r="F11" s="296"/>
      <c r="G11" s="296"/>
      <c r="H11" s="296"/>
      <c r="I11" s="41">
        <v>7</v>
      </c>
      <c r="J11" s="43"/>
      <c r="K11" s="43"/>
    </row>
    <row r="12" spans="1:11" ht="12.75">
      <c r="A12" s="295" t="s">
        <v>292</v>
      </c>
      <c r="B12" s="296"/>
      <c r="C12" s="296"/>
      <c r="D12" s="296"/>
      <c r="E12" s="296"/>
      <c r="F12" s="296"/>
      <c r="G12" s="296"/>
      <c r="H12" s="296"/>
      <c r="I12" s="41">
        <v>8</v>
      </c>
      <c r="J12" s="43"/>
      <c r="K12" s="43"/>
    </row>
    <row r="13" spans="1:11" ht="12.75">
      <c r="A13" s="295" t="s">
        <v>293</v>
      </c>
      <c r="B13" s="296"/>
      <c r="C13" s="296"/>
      <c r="D13" s="296"/>
      <c r="E13" s="296"/>
      <c r="F13" s="296"/>
      <c r="G13" s="296"/>
      <c r="H13" s="296"/>
      <c r="I13" s="41">
        <v>9</v>
      </c>
      <c r="J13" s="43"/>
      <c r="K13" s="43"/>
    </row>
    <row r="14" spans="1:11" ht="12.75">
      <c r="A14" s="297" t="s">
        <v>294</v>
      </c>
      <c r="B14" s="298"/>
      <c r="C14" s="298"/>
      <c r="D14" s="298"/>
      <c r="E14" s="298"/>
      <c r="F14" s="298"/>
      <c r="G14" s="298"/>
      <c r="H14" s="298"/>
      <c r="I14" s="41">
        <v>10</v>
      </c>
      <c r="J14" s="74">
        <f>SUM(J5:J13)</f>
        <v>76533733</v>
      </c>
      <c r="K14" s="74">
        <f>SUM(K5:K13)</f>
        <v>79623580</v>
      </c>
    </row>
    <row r="15" spans="1:11" ht="12.75">
      <c r="A15" s="295" t="s">
        <v>295</v>
      </c>
      <c r="B15" s="296"/>
      <c r="C15" s="296"/>
      <c r="D15" s="296"/>
      <c r="E15" s="296"/>
      <c r="F15" s="296"/>
      <c r="G15" s="296"/>
      <c r="H15" s="296"/>
      <c r="I15" s="41">
        <v>11</v>
      </c>
      <c r="J15" s="43"/>
      <c r="K15" s="43"/>
    </row>
    <row r="16" spans="1:11" ht="12.75">
      <c r="A16" s="295" t="s">
        <v>296</v>
      </c>
      <c r="B16" s="296"/>
      <c r="C16" s="296"/>
      <c r="D16" s="296"/>
      <c r="E16" s="296"/>
      <c r="F16" s="296"/>
      <c r="G16" s="296"/>
      <c r="H16" s="296"/>
      <c r="I16" s="41">
        <v>12</v>
      </c>
      <c r="J16" s="43"/>
      <c r="K16" s="43"/>
    </row>
    <row r="17" spans="1:11" ht="12.75">
      <c r="A17" s="295" t="s">
        <v>297</v>
      </c>
      <c r="B17" s="296"/>
      <c r="C17" s="296"/>
      <c r="D17" s="296"/>
      <c r="E17" s="296"/>
      <c r="F17" s="296"/>
      <c r="G17" s="296"/>
      <c r="H17" s="296"/>
      <c r="I17" s="41">
        <v>13</v>
      </c>
      <c r="J17" s="43"/>
      <c r="K17" s="43"/>
    </row>
    <row r="18" spans="1:11" ht="12.75">
      <c r="A18" s="295" t="s">
        <v>298</v>
      </c>
      <c r="B18" s="296"/>
      <c r="C18" s="296"/>
      <c r="D18" s="296"/>
      <c r="E18" s="296"/>
      <c r="F18" s="296"/>
      <c r="G18" s="296"/>
      <c r="H18" s="296"/>
      <c r="I18" s="41">
        <v>14</v>
      </c>
      <c r="J18" s="43"/>
      <c r="K18" s="43"/>
    </row>
    <row r="19" spans="1:11" ht="12.75">
      <c r="A19" s="295" t="s">
        <v>299</v>
      </c>
      <c r="B19" s="296"/>
      <c r="C19" s="296"/>
      <c r="D19" s="296"/>
      <c r="E19" s="296"/>
      <c r="F19" s="296"/>
      <c r="G19" s="296"/>
      <c r="H19" s="296"/>
      <c r="I19" s="41">
        <v>15</v>
      </c>
      <c r="J19" s="43"/>
      <c r="K19" s="43"/>
    </row>
    <row r="20" spans="1:11" ht="12.75">
      <c r="A20" s="295" t="s">
        <v>300</v>
      </c>
      <c r="B20" s="296"/>
      <c r="C20" s="296"/>
      <c r="D20" s="296"/>
      <c r="E20" s="296"/>
      <c r="F20" s="296"/>
      <c r="G20" s="296"/>
      <c r="H20" s="296"/>
      <c r="I20" s="41">
        <v>16</v>
      </c>
      <c r="J20" s="43"/>
      <c r="K20" s="43"/>
    </row>
    <row r="21" spans="1:11" ht="12.75">
      <c r="A21" s="297" t="s">
        <v>301</v>
      </c>
      <c r="B21" s="298"/>
      <c r="C21" s="298"/>
      <c r="D21" s="298"/>
      <c r="E21" s="298"/>
      <c r="F21" s="298"/>
      <c r="G21" s="298"/>
      <c r="H21" s="298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4">
        <v>18</v>
      </c>
      <c r="J23" s="42">
        <v>76415382</v>
      </c>
      <c r="K23" s="42">
        <v>79600075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5">
        <v>19</v>
      </c>
      <c r="J24" s="75">
        <v>118350</v>
      </c>
      <c r="K24" s="75">
        <v>23506</v>
      </c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38" sqref="E38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10" t="s">
        <v>353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11:J11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irena.vrtaric</cp:lastModifiedBy>
  <cp:lastPrinted>2011-03-28T11:17:39Z</cp:lastPrinted>
  <dcterms:created xsi:type="dcterms:W3CDTF">2008-10-17T11:51:54Z</dcterms:created>
  <dcterms:modified xsi:type="dcterms:W3CDTF">2014-07-24T11:53:07Z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