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<sst xmlns="http://schemas.openxmlformats.org/spreadsheetml/2006/main" count="404" uniqueCount="351">
  <si>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</si>
  <si>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</si>
  <si>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</si>
  <si>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</si>
  <si>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</si>
  <si>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</si>
  <si>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</si>
  <si>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</si>
  <si>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</si>
  <si>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</si>
  <si>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</si>
  <si>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</si>
  <si>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</si>
  <si>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</si>
  <si>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</si>
  <si>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</si>
  <si>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</si>
  <si>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</si>
  <si>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</si>
  <si>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</si>
  <si>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</si>
  <si>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</si>
  <si>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</si>
  <si>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</si>
  <si>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</si>
  <si>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</si>
  <si>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</si>
  <si>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</si>
  <si>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</si>
  <si>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</si>
  <si>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</si>
  <si>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</si>
  <si>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</si>
  <si>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</si>
  <si>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</si>
  <si>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</si>
  <si>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</si>
  <si>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</si>
  <si>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</si>
  <si>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</si>
  <si>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</si>
  <si>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</si>
  <si>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</si>
  <si>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</si>
  <si>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</si>
  <si>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</si>
  <si>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</si>
  <si>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</si>
  <si>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</si>
  <si>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</si>
  <si>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</si>
  <si>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</si>
  <si>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</si>
  <si>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</si>
  <si>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</si>
  <si>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</si>
  <si>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</si>
  <si>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</si>
  <si>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</si>
  <si>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</si>
  <si>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</si>
  <si>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</si>
  <si>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</si>
  <si>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</si>
  <si>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</si>
  <si>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</si>
  <si>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</si>
  <si>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</si>
  <si>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</si>
  <si>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</si>
  <si>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</si>
  <si>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</si>
  <si>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</si>
  <si>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</si>
  <si>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</si>
  <si>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</si>
  <si>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</si>
  <si>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</si>
  <si>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</si>
  <si>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</si>
  <si>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</si>
  <si>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</si>
  <si>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</si>
  <si>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</si>
  <si>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</si>
  <si>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</si>
  <si>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</si>
  <si>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</si>
  <si>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</si>
  <si>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</si>
  <si>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</si>
  <si>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</si>
  <si>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</si>
  <si>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</si>
  <si>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</si>
  <si>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</si>
  <si>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</si>
  <si>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</si>
  <si>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</si>
  <si>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</si>
  <si>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</si>
  <si>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</si>
  <si>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</si>
  <si>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</si>
  <si>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</si>
  <si>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</si>
  <si>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</si>
  <si>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</si>
  <si>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</si>
  <si>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</si>
  <si>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</si>
  <si>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</si>
  <si>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</si>
  <si>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</si>
  <si>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</si>
  <si>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</si>
  <si>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</si>
  <si>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</si>
  <si>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</si>
  <si>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</si>
  <si>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</si>
  <si>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</si>
  <si>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</si>
  <si>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</si>
  <si>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</si>
  <si>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</si>
  <si>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</si>
  <si>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</si>
  <si>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</si>
  <si>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</si>
  <si>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</si>
  <si>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</si>
  <si>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</si>
  <si>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</si>
  <si>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</si>
  <si>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</si>
  <si>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</si>
  <si>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</si>
  <si>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</si>
  <si>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</si>
  <si>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</si>
  <si>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</si>
  <si>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</si>
  <si>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</si>
  <si>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</si>
  <si>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</si>
  <si>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</si>
  <si>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</si>
  <si>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</si>
  <si>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</si>
  <si>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</si>
  <si>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</si>
  <si>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</si>
  <si>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</si>
  <si>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</si>
  <si>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</si>
  <si>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</si>
  <si>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</si>
  <si>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</si>
  <si>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</si>
  <si>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</si>
  <si>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</si>
  <si>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</si>
  <si>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</si>
  <si>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</si>
  <si>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</si>
  <si>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</si>
  <si>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</si>
  <si>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</si>
  <si>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</si>
  <si>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</si>
  <si>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</si>
  <si>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</si>
  <si>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</si>
  <si>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</si>
  <si>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</si>
  <si>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</si>
  <si>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</si>
  <si>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</si>
  <si>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</si>
  <si>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</si>
  <si>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</si>
  <si>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</si>
  <si>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</si>
  <si>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</si>
  <si>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</si>
  <si>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</si>
  <si>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</si>
  <si>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</si>
  <si>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</si>
  <si>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</si>
  <si>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</si>
  <si>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</si>
  <si>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</si>
  <si>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</si>
  <si>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</si>
  <si>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</si>
  <si>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</si>
  <si>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</si>
  <si>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</si>
  <si>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</si>
  <si>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</si>
  <si>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</si>
  <si>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</si>
  <si>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</si>
  <si>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</si>
  <si>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</si>
  <si>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</si>
  <si>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</si>
  <si>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</si>
  <si>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</si>
  <si>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</si>
  <si>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</si>
  <si>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</si>
  <si>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</si>
  <si>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</si>
  <si>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</si>
  <si>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</si>
  <si>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</si>
  <si>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</si>
  <si>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</si>
  <si>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</si>
  <si>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</si>
  <si>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</si>
  <si>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</si>
  <si>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</si>
  <si>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</si>
  <si>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</si>
  <si>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</si>
  <si>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</si>
  <si>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</si>
  <si>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</si>
  <si>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</si>
  <si>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</si>
  <si>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</si>
  <si>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</si>
  <si>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</si>
  <si>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</si>
  <si>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</si>
  <si>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</si>
  <si>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</si>
  <si>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</si>
  <si>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</si>
  <si>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</si>
  <si>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</si>
  <si>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</si>
  <si>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</si>
  <si>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</si>
  <si>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</si>
  <si>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</si>
  <si>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</si>
  <si>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</si>
  <si>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</si>
  <si>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</si>
  <si>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</si>
  <si>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</si>
  <si>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</si>
  <si>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</si>
  <si>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</si>
  <si>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</si>
  <si>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</si>
  <si>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</si>
  <si>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</si>
  <si>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</si>
  <si>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</si>
  <si>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</si>
  <si>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</si>
  <si>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</si>
  <si>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</si>
  <si>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</si>
  <si>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</si>
  <si>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</si>
  <si>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</si>
  <si>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</si>
  <si>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</si>
  <si>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</si>
  <si>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</si>
  <si>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</si>
  <si>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</si>
  <si>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</si>
  <si>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</si>
  <si>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</si>
  <si>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</si>
  <si>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</si>
  <si>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</si>
  <si>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</si>
  <si>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</si>
  <si>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</si>
  <si>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</si>
  <si>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</si>
  <si>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</si>
  <si>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</si>
  <si>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</si>
  <si>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</si>
  <si>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</si>
  <si>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</si>
  <si>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</si>
  <si>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</si>
  <si>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</si>
  <si>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</si>
  <si>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</si>
  <si>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</si>
  <si>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</si>
  <si>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</si>
  <si>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</si>
  <si>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</si>
  <si>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</si>
  <si>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</si>
  <si>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</si>
  <si>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</si>
  <si>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</si>
  <si>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</si>
  <si>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</si>
  <si>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</si>
  <si>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</si>
  <si>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</si>
  <si>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</si>
  <si>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</si>
  <si>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</si>
  <si>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</si>
  <si>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</si>
  <si>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</si>
  <si>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03632636</t>
  </si>
  <si>
    <t>070032908</t>
  </si>
  <si>
    <t>95240603723</t>
  </si>
  <si>
    <t>METALSKA INDUSTRIJA VARAŽDIN DD</t>
  </si>
  <si>
    <t>VARAŽDIN</t>
  </si>
  <si>
    <t>FABIJANSKA 33</t>
  </si>
  <si>
    <t>miv@miv.hr</t>
  </si>
  <si>
    <t>http://www.miv.hr</t>
  </si>
  <si>
    <t>VARAŽDINSKA</t>
  </si>
  <si>
    <t>DA</t>
  </si>
  <si>
    <t>2451</t>
  </si>
  <si>
    <t>STROJAR D.O.O.</t>
  </si>
  <si>
    <t>BISTRA</t>
  </si>
  <si>
    <t>3224171</t>
  </si>
  <si>
    <t>METALSKA INDUSTRIJA VARAŽDIN-TRADE D.O.O.</t>
  </si>
  <si>
    <t>BEOGRAD</t>
  </si>
  <si>
    <t>20778938</t>
  </si>
  <si>
    <t>Vrtarić Irena</t>
  </si>
  <si>
    <t>042290102</t>
  </si>
  <si>
    <t>042330133</t>
  </si>
  <si>
    <t>irena.vrtaric@miv.hr</t>
  </si>
  <si>
    <t>Turek Franjo</t>
  </si>
  <si>
    <t>31.12.2014.</t>
  </si>
  <si>
    <t>Obveznik: METALSKA INDUSTRIJA VARAŽDIN D.D.</t>
  </si>
  <si>
    <t>Obveznik: METALSKA INDUSTRIJA VARAŽDIN VARAŽDIN D.D.</t>
  </si>
  <si>
    <t>01.01.</t>
  </si>
  <si>
    <t>stanje na dan 31.12.2014.</t>
  </si>
  <si>
    <t>u razdoblju 01.01.2014. do 31.12.2014.</t>
  </si>
  <si>
    <t>Podaci za povezano društvo MIV-trade d.o.o. Sarajevo uključeni su u konsolidaciju zaključno s datumom 15.4. kad je izvršena prodaja svih udjela u povezanom društvu. Potraživanja od kupaca su na kraju 2014. g. manja za 15% u odnosu na usporedni datum prošle godine. Ukupne zalihe smanjene su  za 4% u odnosu na prethodnu godinu uslijed smanjenja zaliha sirovina i materijala i zaliha gotovih proizvoda matičnog društva. Obveze prema dobavljačima povećane su za 34% uslijed povećane nabave sirovina i materijala za realizaciju prodaje. Prihodi od prodaje povećani su za 17%. Ostvarena je konsolidirana sveobuhvatna dobit u iznosu 5.550 tis kn.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</si>
</sst>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9" fillId="0" borderId="0" xfId="67">
      <alignment vertical="top"/>
      <protection/>
    </xf>
    <xf numFmtId="0" fontId="9" fillId="0" borderId="0" xfId="67" applyAlignment="1">
      <alignment/>
      <protection/>
    </xf>
    <xf numFmtId="0" fontId="14" fillId="0" borderId="0" xfId="67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1" xfId="59" applyFont="1" applyFill="1" applyBorder="1" applyAlignment="1" applyProtection="1">
      <alignment horizontal="left" vertical="center" wrapText="1"/>
      <protection hidden="1"/>
    </xf>
    <xf numFmtId="0" fontId="3" fillId="0" borderId="22" xfId="59" applyFont="1" applyFill="1" applyBorder="1" applyAlignment="1" applyProtection="1">
      <alignment vertical="center"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2" fillId="0" borderId="21" xfId="59" applyFont="1" applyFill="1" applyBorder="1" applyAlignment="1" applyProtection="1">
      <alignment horizontal="right" vertical="center"/>
      <protection hidden="1" locked="0"/>
    </xf>
    <xf numFmtId="49" fontId="2" fillId="0" borderId="21" xfId="59" applyNumberFormat="1" applyFont="1" applyBorder="1" applyAlignment="1" applyProtection="1">
      <alignment horizontal="center" vertical="center"/>
      <protection hidden="1" locked="0"/>
    </xf>
    <xf numFmtId="0" fontId="2" fillId="0" borderId="22" xfId="59" applyFont="1" applyBorder="1" applyAlignment="1" applyProtection="1">
      <alignment vertical="center"/>
      <protection hidden="1"/>
    </xf>
    <xf numFmtId="14" fontId="2" fillId="0" borderId="18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9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7" xfId="59" applyFont="1" applyFill="1" applyBorder="1" applyAlignment="1" applyProtection="1">
      <alignment horizontal="center" vertical="center"/>
      <protection hidden="1" locked="0"/>
    </xf>
    <xf numFmtId="49" fontId="2" fillId="0" borderId="17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9" applyFont="1" applyFill="1" applyBorder="1" applyAlignment="1" applyProtection="1">
      <alignment horizontal="right" vertical="center"/>
      <protection hidden="1" locked="0"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2" xfId="59" applyFont="1" applyFill="1" applyBorder="1" applyAlignment="1" applyProtection="1">
      <alignment horizontal="center" vertical="center"/>
      <protection hidden="1" locked="0"/>
    </xf>
    <xf numFmtId="0" fontId="3" fillId="0" borderId="21" xfId="59" applyFont="1" applyBorder="1" applyAlignment="1" applyProtection="1">
      <alignment horizontal="left" vertical="center" wrapText="1"/>
      <protection hidden="1"/>
    </xf>
    <xf numFmtId="0" fontId="3" fillId="0" borderId="22" xfId="59" applyFont="1" applyBorder="1" applyAlignment="1" applyProtection="1">
      <alignment/>
      <protection hidden="1"/>
    </xf>
    <xf numFmtId="0" fontId="3" fillId="0" borderId="21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21" xfId="59" applyFont="1" applyBorder="1" applyAlignment="1" applyProtection="1">
      <alignment wrapText="1"/>
      <protection hidden="1"/>
    </xf>
    <xf numFmtId="0" fontId="3" fillId="0" borderId="22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62" applyFont="1" applyBorder="1" applyAlignment="1" applyProtection="1">
      <alignment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22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62" applyFont="1" applyBorder="1" applyAlignment="1" applyProtection="1">
      <alignment horizontal="left"/>
      <protection hidden="1"/>
    </xf>
    <xf numFmtId="0" fontId="3" fillId="0" borderId="0" xfId="62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1" xfId="59" applyFont="1" applyBorder="1" applyAlignment="1" applyProtection="1">
      <alignment vertical="top"/>
      <protection hidden="1"/>
    </xf>
    <xf numFmtId="0" fontId="3" fillId="0" borderId="0" xfId="59" applyFont="1" applyBorder="1" applyAlignment="1">
      <alignment/>
      <protection/>
    </xf>
    <xf numFmtId="0" fontId="3" fillId="0" borderId="21" xfId="59" applyFont="1" applyBorder="1" applyAlignment="1" applyProtection="1">
      <alignment horizontal="left" vertical="top" wrapText="1"/>
      <protection hidden="1"/>
    </xf>
    <xf numFmtId="0" fontId="3" fillId="0" borderId="22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22" xfId="61" applyFont="1" applyBorder="1" applyAlignment="1" applyProtection="1">
      <alignment horizontal="left"/>
      <protection hidden="1"/>
    </xf>
    <xf numFmtId="0" fontId="3" fillId="0" borderId="0" xfId="61" applyFont="1" applyBorder="1" applyAlignment="1" applyProtection="1">
      <alignment horizontal="left"/>
      <protection hidden="1"/>
    </xf>
    <xf numFmtId="0" fontId="3" fillId="0" borderId="0" xfId="61" applyFont="1" applyBorder="1" applyAlignment="1" applyProtection="1">
      <alignment horizontal="left" vertical="top"/>
      <protection hidden="1"/>
    </xf>
    <xf numFmtId="0" fontId="3" fillId="0" borderId="21" xfId="61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21" xfId="59" applyFont="1" applyBorder="1" applyAlignment="1" applyProtection="1">
      <alignment horizontal="left" vertical="top" wrapText="1" indent="2"/>
      <protection hidden="1"/>
    </xf>
    <xf numFmtId="0" fontId="3" fillId="0" borderId="22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Fill="1" applyBorder="1" applyAlignment="1">
      <alignment/>
      <protection/>
    </xf>
    <xf numFmtId="0" fontId="3" fillId="0" borderId="22" xfId="59" applyFont="1" applyBorder="1" applyAlignment="1" applyProtection="1">
      <alignment horizontal="left" vertical="top"/>
      <protection hidden="1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21" xfId="59" applyFont="1" applyBorder="1" applyAlignment="1" applyProtection="1">
      <alignment horizontal="left"/>
      <protection hidden="1"/>
    </xf>
    <xf numFmtId="0" fontId="3" fillId="0" borderId="23" xfId="59" applyFont="1" applyBorder="1" applyAlignment="1" applyProtection="1">
      <alignment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0" xfId="62" applyFont="1" applyAlignment="1" applyProtection="1">
      <alignment vertical="top"/>
      <protection hidden="1"/>
    </xf>
    <xf numFmtId="0" fontId="3" fillId="0" borderId="0" xfId="62" applyFont="1" applyAlignment="1" applyProtection="1">
      <alignment/>
      <protection hidden="1"/>
    </xf>
    <xf numFmtId="0" fontId="3" fillId="0" borderId="0" xfId="62" applyFont="1" applyAlignment="1" applyProtection="1">
      <alignment horizontal="right" vertical="center"/>
      <protection hidden="1"/>
    </xf>
    <xf numFmtId="0" fontId="3" fillId="0" borderId="22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21" xfId="59" applyFont="1" applyFill="1" applyBorder="1" applyAlignment="1" applyProtection="1">
      <alignment vertical="center"/>
      <protection hidden="1"/>
    </xf>
    <xf numFmtId="0" fontId="19" fillId="0" borderId="0" xfId="67" applyFont="1" applyBorder="1" applyAlignment="1" applyProtection="1">
      <alignment vertical="center"/>
      <protection hidden="1"/>
    </xf>
    <xf numFmtId="0" fontId="19" fillId="0" borderId="21" xfId="67" applyFont="1" applyFill="1" applyBorder="1" applyAlignment="1" applyProtection="1">
      <alignment vertical="center"/>
      <protection hidden="1"/>
    </xf>
    <xf numFmtId="0" fontId="19" fillId="0" borderId="0" xfId="67" applyFont="1" applyBorder="1" applyAlignment="1" applyProtection="1">
      <alignment horizontal="left"/>
      <protection hidden="1"/>
    </xf>
    <xf numFmtId="0" fontId="18" fillId="0" borderId="0" xfId="67" applyFont="1" applyBorder="1" applyAlignment="1">
      <alignment/>
      <protection/>
    </xf>
    <xf numFmtId="0" fontId="18" fillId="0" borderId="21" xfId="67" applyFont="1" applyBorder="1" applyAlignment="1">
      <alignment/>
      <protection/>
    </xf>
    <xf numFmtId="0" fontId="3" fillId="0" borderId="25" xfId="59" applyFont="1" applyBorder="1" applyAlignment="1" applyProtection="1">
      <alignment/>
      <protection hidden="1"/>
    </xf>
    <xf numFmtId="0" fontId="3" fillId="0" borderId="25" xfId="59" applyFont="1" applyBorder="1" applyAlignment="1">
      <alignment/>
      <protection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0" fontId="10" fillId="0" borderId="0" xfId="6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22" xfId="59" applyFont="1" applyBorder="1" applyAlignment="1" applyProtection="1">
      <alignment horizontal="right" wrapText="1"/>
      <protection hidden="1"/>
    </xf>
    <xf numFmtId="49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1" xfId="59" applyFont="1" applyFill="1" applyBorder="1" applyAlignment="1" applyProtection="1">
      <alignment horizontal="left" vertical="center" wrapText="1"/>
      <protection hidden="1"/>
    </xf>
    <xf numFmtId="0" fontId="11" fillId="0" borderId="22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1" xfId="59" applyFont="1" applyBorder="1" applyAlignment="1" applyProtection="1">
      <alignment horizontal="center" vertical="center" wrapText="1"/>
      <protection hidden="1"/>
    </xf>
    <xf numFmtId="0" fontId="3" fillId="0" borderId="22" xfId="59" applyFont="1" applyBorder="1" applyAlignment="1" applyProtection="1">
      <alignment horizontal="right" vertical="center"/>
      <protection hidden="1"/>
    </xf>
    <xf numFmtId="0" fontId="3" fillId="0" borderId="21" xfId="59" applyFont="1" applyBorder="1" applyAlignment="1" applyProtection="1">
      <alignment horizontal="right"/>
      <protection hidden="1"/>
    </xf>
    <xf numFmtId="0" fontId="1" fillId="0" borderId="22" xfId="59" applyFont="1" applyBorder="1" applyAlignment="1" applyProtection="1">
      <alignment horizontal="right" vertical="center" wrapText="1"/>
      <protection hidden="1"/>
    </xf>
    <xf numFmtId="0" fontId="1" fillId="0" borderId="21" xfId="59" applyFont="1" applyBorder="1" applyAlignment="1" applyProtection="1">
      <alignment horizontal="right" wrapText="1"/>
      <protection hidden="1"/>
    </xf>
    <xf numFmtId="0" fontId="2" fillId="0" borderId="27" xfId="60" applyFont="1" applyFill="1" applyBorder="1" applyAlignment="1" applyProtection="1">
      <alignment horizontal="left" vertical="center"/>
      <protection hidden="1" locked="0"/>
    </xf>
    <xf numFmtId="0" fontId="3" fillId="0" borderId="28" xfId="60" applyFont="1" applyFill="1" applyBorder="1" applyAlignment="1">
      <alignment horizontal="left" vertical="center"/>
      <protection/>
    </xf>
    <xf numFmtId="0" fontId="3" fillId="0" borderId="29" xfId="60" applyFont="1" applyFill="1" applyBorder="1" applyAlignment="1">
      <alignment horizontal="left" vertical="center"/>
      <protection/>
    </xf>
    <xf numFmtId="1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4" applyFont="1" applyFill="1" applyBorder="1" applyAlignment="1" applyProtection="1">
      <alignment/>
      <protection hidden="1" locked="0"/>
    </xf>
    <xf numFmtId="0" fontId="2" fillId="0" borderId="28" xfId="60" applyFont="1" applyFill="1" applyBorder="1" applyAlignment="1" applyProtection="1">
      <alignment/>
      <protection hidden="1" locked="0"/>
    </xf>
    <xf numFmtId="0" fontId="2" fillId="0" borderId="29" xfId="60" applyFont="1" applyFill="1" applyBorder="1" applyAlignment="1" applyProtection="1">
      <alignment/>
      <protection hidden="1" locked="0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2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21" xfId="59" applyFont="1" applyBorder="1" applyAlignment="1">
      <alignment horizontal="center"/>
      <protection/>
    </xf>
    <xf numFmtId="0" fontId="2" fillId="0" borderId="27" xfId="61" applyFont="1" applyFill="1" applyBorder="1" applyAlignment="1" applyProtection="1">
      <alignment horizontal="left" vertical="center"/>
      <protection hidden="1" locked="0"/>
    </xf>
    <xf numFmtId="0" fontId="3" fillId="0" borderId="28" xfId="61" applyFont="1" applyFill="1" applyBorder="1" applyAlignment="1">
      <alignment horizontal="left"/>
      <protection/>
    </xf>
    <xf numFmtId="0" fontId="3" fillId="0" borderId="29" xfId="61" applyFont="1" applyFill="1" applyBorder="1" applyAlignment="1">
      <alignment horizontal="left"/>
      <protection/>
    </xf>
    <xf numFmtId="0" fontId="2" fillId="0" borderId="27" xfId="61" applyFont="1" applyFill="1" applyBorder="1" applyAlignment="1" applyProtection="1">
      <alignment horizontal="center" vertical="center"/>
      <protection hidden="1" locked="0"/>
    </xf>
    <xf numFmtId="0" fontId="3" fillId="0" borderId="28" xfId="61" applyFont="1" applyFill="1" applyBorder="1" applyAlignment="1">
      <alignment horizontal="center"/>
      <protection/>
    </xf>
    <xf numFmtId="49" fontId="2" fillId="0" borderId="27" xfId="6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1" applyFont="1" applyBorder="1" applyAlignment="1" applyProtection="1">
      <alignment horizontal="left" vertical="top" wrapText="1"/>
      <protection hidden="1"/>
    </xf>
    <xf numFmtId="0" fontId="3" fillId="0" borderId="0" xfId="61" applyFont="1" applyBorder="1" applyAlignment="1" applyProtection="1">
      <alignment horizontal="left" wrapText="1"/>
      <protection hidden="1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23" xfId="59" applyFont="1" applyBorder="1" applyAlignment="1" applyProtection="1">
      <alignment horizontal="center"/>
      <protection hidden="1"/>
    </xf>
    <xf numFmtId="0" fontId="2" fillId="0" borderId="28" xfId="60" applyFont="1" applyFill="1" applyBorder="1" applyAlignment="1" applyProtection="1">
      <alignment horizontal="left" vertical="center"/>
      <protection hidden="1" locked="0"/>
    </xf>
    <xf numFmtId="0" fontId="2" fillId="0" borderId="29" xfId="60" applyFont="1" applyFill="1" applyBorder="1" applyAlignment="1" applyProtection="1">
      <alignment horizontal="left" vertical="center"/>
      <protection hidden="1" locked="0"/>
    </xf>
    <xf numFmtId="0" fontId="3" fillId="0" borderId="21" xfId="59" applyFont="1" applyBorder="1" applyAlignment="1" applyProtection="1">
      <alignment horizontal="right" wrapText="1"/>
      <protection hidden="1"/>
    </xf>
    <xf numFmtId="49" fontId="2" fillId="0" borderId="2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0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9" applyFont="1" applyBorder="1" applyAlignment="1">
      <alignment/>
      <protection/>
    </xf>
    <xf numFmtId="0" fontId="10" fillId="0" borderId="23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1" xfId="59" applyFont="1" applyBorder="1" applyAlignment="1" applyProtection="1">
      <alignment horizontal="center" vertical="top"/>
      <protection hidden="1"/>
    </xf>
    <xf numFmtId="0" fontId="3" fillId="0" borderId="31" xfId="59" applyFont="1" applyBorder="1" applyAlignment="1">
      <alignment horizontal="center"/>
      <protection/>
    </xf>
    <xf numFmtId="0" fontId="3" fillId="0" borderId="32" xfId="59" applyFont="1" applyBorder="1" applyAlignment="1">
      <alignment/>
      <protection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49" fontId="4" fillId="0" borderId="27" xfId="54" applyNumberFormat="1" applyFont="1" applyFill="1" applyBorder="1" applyAlignment="1" applyProtection="1">
      <alignment horizontal="left" vertical="center"/>
      <protection hidden="1" locked="0"/>
    </xf>
    <xf numFmtId="0" fontId="15" fillId="0" borderId="0" xfId="67" applyFont="1" applyBorder="1" applyAlignment="1" applyProtection="1">
      <alignment horizontal="left"/>
      <protection hidden="1"/>
    </xf>
    <xf numFmtId="0" fontId="16" fillId="0" borderId="0" xfId="67" applyFont="1" applyBorder="1" applyAlignment="1">
      <alignment/>
      <protection/>
    </xf>
    <xf numFmtId="0" fontId="19" fillId="0" borderId="0" xfId="67" applyFont="1" applyBorder="1" applyAlignment="1" applyProtection="1">
      <alignment horizontal="left"/>
      <protection hidden="1"/>
    </xf>
    <xf numFmtId="0" fontId="18" fillId="0" borderId="0" xfId="67" applyFont="1" applyBorder="1" applyAlignment="1">
      <alignment/>
      <protection/>
    </xf>
    <xf numFmtId="0" fontId="18" fillId="0" borderId="21" xfId="67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7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7" applyFont="1" applyAlignment="1">
      <alignment/>
      <protection/>
    </xf>
    <xf numFmtId="0" fontId="20" fillId="0" borderId="0" xfId="67" applyNumberFormat="1" applyFont="1" applyBorder="1" applyAlignment="1">
      <alignment horizontal="lef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TFI-POD" xfId="59"/>
    <cellStyle name="Normal_TFI-POD 2" xfId="60"/>
    <cellStyle name="Normal_TFI-POD 2 2" xfId="61"/>
    <cellStyle name="Normal_TFI-POD 3" xfId="62"/>
    <cellStyle name="Note" xfId="63"/>
    <cellStyle name="Obično_Knjiga2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9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v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irena.vrtaric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6" sqref="H36:I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2" t="s">
        <v>248</v>
      </c>
      <c r="B1" s="193"/>
      <c r="C1" s="193"/>
      <c r="D1" s="73"/>
      <c r="E1" s="73"/>
      <c r="F1" s="73"/>
      <c r="G1" s="73"/>
      <c r="H1" s="73"/>
      <c r="I1" s="74"/>
      <c r="J1" s="10"/>
      <c r="K1" s="10"/>
      <c r="L1" s="10"/>
    </row>
    <row r="2" spans="1:12" ht="12.75" customHeight="1">
      <c r="A2" s="141" t="s">
        <v>249</v>
      </c>
      <c r="B2" s="142"/>
      <c r="C2" s="142"/>
      <c r="D2" s="143"/>
      <c r="E2" s="66">
        <v>41640</v>
      </c>
      <c r="F2" s="75"/>
      <c r="G2" s="12" t="s">
        <v>250</v>
      </c>
      <c r="H2" s="66" t="s">
        <v>344</v>
      </c>
      <c r="I2" s="60"/>
      <c r="J2" s="10"/>
      <c r="K2" s="10"/>
      <c r="L2" s="10"/>
    </row>
    <row r="3" spans="1:12" ht="12.75">
      <c r="A3" s="61"/>
      <c r="B3" s="13"/>
      <c r="C3" s="13"/>
      <c r="D3" s="13"/>
      <c r="E3" s="14"/>
      <c r="F3" s="14"/>
      <c r="G3" s="13"/>
      <c r="H3" s="13"/>
      <c r="I3" s="76"/>
      <c r="J3" s="10"/>
      <c r="K3" s="10"/>
      <c r="L3" s="10"/>
    </row>
    <row r="4" spans="1:12" ht="15" customHeight="1">
      <c r="A4" s="144" t="s">
        <v>316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77"/>
      <c r="B5" s="19"/>
      <c r="C5" s="19"/>
      <c r="D5" s="19"/>
      <c r="E5" s="15"/>
      <c r="F5" s="62"/>
      <c r="G5" s="16"/>
      <c r="H5" s="17"/>
      <c r="I5" s="78"/>
      <c r="J5" s="10"/>
      <c r="K5" s="10"/>
      <c r="L5" s="10"/>
    </row>
    <row r="6" spans="1:12" ht="12.75">
      <c r="A6" s="147" t="s">
        <v>251</v>
      </c>
      <c r="B6" s="148"/>
      <c r="C6" s="139" t="s">
        <v>322</v>
      </c>
      <c r="D6" s="140"/>
      <c r="E6" s="79"/>
      <c r="F6" s="79"/>
      <c r="G6" s="79"/>
      <c r="H6" s="79"/>
      <c r="I6" s="80"/>
      <c r="J6" s="10"/>
      <c r="K6" s="10"/>
      <c r="L6" s="10"/>
    </row>
    <row r="7" spans="1:12" ht="12.75">
      <c r="A7" s="81"/>
      <c r="B7" s="82"/>
      <c r="C7" s="83"/>
      <c r="D7" s="83"/>
      <c r="E7" s="79"/>
      <c r="F7" s="79"/>
      <c r="G7" s="79"/>
      <c r="H7" s="79"/>
      <c r="I7" s="80"/>
      <c r="J7" s="10"/>
      <c r="K7" s="10"/>
      <c r="L7" s="10"/>
    </row>
    <row r="8" spans="1:12" ht="12.75" customHeight="1">
      <c r="A8" s="149" t="s">
        <v>252</v>
      </c>
      <c r="B8" s="150"/>
      <c r="C8" s="139" t="s">
        <v>323</v>
      </c>
      <c r="D8" s="140"/>
      <c r="E8" s="79"/>
      <c r="F8" s="79"/>
      <c r="G8" s="79"/>
      <c r="H8" s="79"/>
      <c r="I8" s="84"/>
      <c r="J8" s="10"/>
      <c r="K8" s="10"/>
      <c r="L8" s="10"/>
    </row>
    <row r="9" spans="1:12" ht="12.75">
      <c r="A9" s="85"/>
      <c r="B9" s="86"/>
      <c r="C9" s="87"/>
      <c r="D9" s="83"/>
      <c r="E9" s="19"/>
      <c r="F9" s="19"/>
      <c r="G9" s="19"/>
      <c r="H9" s="19"/>
      <c r="I9" s="84"/>
      <c r="J9" s="10"/>
      <c r="K9" s="10"/>
      <c r="L9" s="10"/>
    </row>
    <row r="10" spans="1:12" ht="12.75" customHeight="1">
      <c r="A10" s="136" t="s">
        <v>253</v>
      </c>
      <c r="B10" s="137"/>
      <c r="C10" s="139" t="s">
        <v>324</v>
      </c>
      <c r="D10" s="140"/>
      <c r="E10" s="19"/>
      <c r="F10" s="19"/>
      <c r="G10" s="19"/>
      <c r="H10" s="19"/>
      <c r="I10" s="84"/>
      <c r="J10" s="10"/>
      <c r="K10" s="10"/>
      <c r="L10" s="10"/>
    </row>
    <row r="11" spans="1:12" ht="12.75">
      <c r="A11" s="138"/>
      <c r="B11" s="137"/>
      <c r="C11" s="19"/>
      <c r="D11" s="19"/>
      <c r="E11" s="19"/>
      <c r="F11" s="19"/>
      <c r="G11" s="19"/>
      <c r="H11" s="19"/>
      <c r="I11" s="84"/>
      <c r="J11" s="10"/>
      <c r="K11" s="10"/>
      <c r="L11" s="10"/>
    </row>
    <row r="12" spans="1:12" ht="12.75">
      <c r="A12" s="147" t="s">
        <v>254</v>
      </c>
      <c r="B12" s="148"/>
      <c r="C12" s="151" t="s">
        <v>325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81"/>
      <c r="B13" s="82"/>
      <c r="C13" s="88"/>
      <c r="D13" s="83"/>
      <c r="E13" s="83"/>
      <c r="F13" s="83"/>
      <c r="G13" s="83"/>
      <c r="H13" s="83"/>
      <c r="I13" s="83"/>
      <c r="J13" s="10"/>
      <c r="K13" s="10"/>
      <c r="L13" s="10"/>
    </row>
    <row r="14" spans="1:12" ht="12.75">
      <c r="A14" s="147" t="s">
        <v>255</v>
      </c>
      <c r="B14" s="148"/>
      <c r="C14" s="154">
        <v>42000</v>
      </c>
      <c r="D14" s="155"/>
      <c r="E14" s="83"/>
      <c r="F14" s="151" t="s">
        <v>326</v>
      </c>
      <c r="G14" s="152"/>
      <c r="H14" s="152"/>
      <c r="I14" s="153"/>
      <c r="J14" s="10"/>
      <c r="K14" s="10"/>
      <c r="L14" s="10"/>
    </row>
    <row r="15" spans="1:12" ht="12.75">
      <c r="A15" s="81"/>
      <c r="B15" s="82"/>
      <c r="C15" s="83"/>
      <c r="D15" s="83"/>
      <c r="E15" s="83"/>
      <c r="F15" s="83"/>
      <c r="G15" s="83"/>
      <c r="H15" s="83"/>
      <c r="I15" s="83"/>
      <c r="J15" s="10"/>
      <c r="K15" s="10"/>
      <c r="L15" s="10"/>
    </row>
    <row r="16" spans="1:12" ht="12.75">
      <c r="A16" s="147" t="s">
        <v>256</v>
      </c>
      <c r="B16" s="148"/>
      <c r="C16" s="151" t="s">
        <v>327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81"/>
      <c r="B17" s="82"/>
      <c r="C17" s="83"/>
      <c r="D17" s="83"/>
      <c r="E17" s="83"/>
      <c r="F17" s="83"/>
      <c r="G17" s="83"/>
      <c r="H17" s="83"/>
      <c r="I17" s="83"/>
      <c r="J17" s="10"/>
      <c r="K17" s="10"/>
      <c r="L17" s="10"/>
    </row>
    <row r="18" spans="1:12" ht="12.75">
      <c r="A18" s="147" t="s">
        <v>257</v>
      </c>
      <c r="B18" s="148"/>
      <c r="C18" s="156" t="s">
        <v>328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81"/>
      <c r="B19" s="82"/>
      <c r="C19" s="88"/>
      <c r="D19" s="83"/>
      <c r="E19" s="83"/>
      <c r="F19" s="83"/>
      <c r="G19" s="83"/>
      <c r="H19" s="83"/>
      <c r="I19" s="83"/>
      <c r="J19" s="10"/>
      <c r="K19" s="10"/>
      <c r="L19" s="10"/>
    </row>
    <row r="20" spans="1:12" ht="12.75">
      <c r="A20" s="147" t="s">
        <v>258</v>
      </c>
      <c r="B20" s="148"/>
      <c r="C20" s="156" t="s">
        <v>329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81"/>
      <c r="B21" s="82"/>
      <c r="C21" s="89"/>
      <c r="D21" s="19"/>
      <c r="E21" s="19"/>
      <c r="F21" s="19"/>
      <c r="G21" s="19"/>
      <c r="H21" s="19"/>
      <c r="I21" s="84"/>
      <c r="J21" s="10"/>
      <c r="K21" s="10"/>
      <c r="L21" s="10"/>
    </row>
    <row r="22" spans="1:12" ht="12.75">
      <c r="A22" s="147" t="s">
        <v>259</v>
      </c>
      <c r="B22" s="148"/>
      <c r="C22" s="67">
        <v>472</v>
      </c>
      <c r="D22" s="159" t="s">
        <v>326</v>
      </c>
      <c r="E22" s="160"/>
      <c r="F22" s="161"/>
      <c r="G22" s="147"/>
      <c r="H22" s="162"/>
      <c r="I22" s="63"/>
      <c r="J22" s="10"/>
      <c r="K22" s="10"/>
      <c r="L22" s="10"/>
    </row>
    <row r="23" spans="1:12" ht="12.75">
      <c r="A23" s="81"/>
      <c r="B23" s="82"/>
      <c r="C23" s="19"/>
      <c r="D23" s="19"/>
      <c r="E23" s="19"/>
      <c r="F23" s="19"/>
      <c r="G23" s="19"/>
      <c r="H23" s="19"/>
      <c r="I23" s="84"/>
      <c r="J23" s="10"/>
      <c r="K23" s="10"/>
      <c r="L23" s="10"/>
    </row>
    <row r="24" spans="1:12" ht="12.75">
      <c r="A24" s="147" t="s">
        <v>260</v>
      </c>
      <c r="B24" s="148"/>
      <c r="C24" s="67">
        <v>5</v>
      </c>
      <c r="D24" s="159" t="s">
        <v>330</v>
      </c>
      <c r="E24" s="160"/>
      <c r="F24" s="160"/>
      <c r="G24" s="161"/>
      <c r="H24" s="90" t="s">
        <v>261</v>
      </c>
      <c r="I24" s="68">
        <v>615</v>
      </c>
      <c r="J24" s="10"/>
      <c r="K24" s="10"/>
      <c r="L24" s="10"/>
    </row>
    <row r="25" spans="1:12" ht="12.75">
      <c r="A25" s="81"/>
      <c r="B25" s="82"/>
      <c r="C25" s="19"/>
      <c r="D25" s="19"/>
      <c r="E25" s="19"/>
      <c r="F25" s="19"/>
      <c r="G25" s="82"/>
      <c r="H25" s="82" t="s">
        <v>317</v>
      </c>
      <c r="I25" s="91"/>
      <c r="J25" s="10"/>
      <c r="K25" s="10"/>
      <c r="L25" s="10"/>
    </row>
    <row r="26" spans="1:12" ht="12.75">
      <c r="A26" s="147" t="s">
        <v>262</v>
      </c>
      <c r="B26" s="148"/>
      <c r="C26" s="69" t="s">
        <v>331</v>
      </c>
      <c r="D26" s="20"/>
      <c r="E26" s="92"/>
      <c r="F26" s="19"/>
      <c r="G26" s="163" t="s">
        <v>263</v>
      </c>
      <c r="H26" s="148"/>
      <c r="I26" s="70" t="s">
        <v>332</v>
      </c>
      <c r="J26" s="10"/>
      <c r="K26" s="10"/>
      <c r="L26" s="10"/>
    </row>
    <row r="27" spans="1:12" ht="12.75">
      <c r="A27" s="81"/>
      <c r="B27" s="82"/>
      <c r="C27" s="19"/>
      <c r="D27" s="19"/>
      <c r="E27" s="19"/>
      <c r="F27" s="19"/>
      <c r="G27" s="19"/>
      <c r="H27" s="19"/>
      <c r="I27" s="93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5" t="s">
        <v>265</v>
      </c>
      <c r="F28" s="167"/>
      <c r="G28" s="167"/>
      <c r="H28" s="166" t="s">
        <v>266</v>
      </c>
      <c r="I28" s="168"/>
      <c r="J28" s="10"/>
      <c r="K28" s="10"/>
      <c r="L28" s="10"/>
    </row>
    <row r="29" spans="1:12" ht="12.75">
      <c r="A29" s="94"/>
      <c r="B29" s="92"/>
      <c r="C29" s="92"/>
      <c r="D29" s="95"/>
      <c r="E29" s="19"/>
      <c r="F29" s="19"/>
      <c r="G29" s="19"/>
      <c r="H29" s="96"/>
      <c r="I29" s="93"/>
      <c r="J29" s="10"/>
      <c r="K29" s="10"/>
      <c r="L29" s="10"/>
    </row>
    <row r="30" spans="1:12" ht="12.75">
      <c r="A30" s="169" t="s">
        <v>333</v>
      </c>
      <c r="B30" s="170"/>
      <c r="C30" s="170"/>
      <c r="D30" s="171"/>
      <c r="E30" s="172" t="s">
        <v>334</v>
      </c>
      <c r="F30" s="173"/>
      <c r="G30" s="173"/>
      <c r="H30" s="174" t="s">
        <v>335</v>
      </c>
      <c r="I30" s="175"/>
      <c r="J30" s="10"/>
      <c r="K30" s="10"/>
      <c r="L30" s="10"/>
    </row>
    <row r="31" spans="1:12" ht="12.75">
      <c r="A31" s="97"/>
      <c r="B31" s="98"/>
      <c r="C31" s="99"/>
      <c r="D31" s="176"/>
      <c r="E31" s="176"/>
      <c r="F31" s="176"/>
      <c r="G31" s="177"/>
      <c r="H31" s="98"/>
      <c r="I31" s="100"/>
      <c r="J31" s="10"/>
      <c r="K31" s="10"/>
      <c r="L31" s="10"/>
    </row>
    <row r="32" spans="1:12" ht="12.75">
      <c r="A32" s="169" t="s">
        <v>336</v>
      </c>
      <c r="B32" s="170"/>
      <c r="C32" s="170"/>
      <c r="D32" s="171"/>
      <c r="E32" s="172" t="s">
        <v>337</v>
      </c>
      <c r="F32" s="173"/>
      <c r="G32" s="173"/>
      <c r="H32" s="174" t="s">
        <v>338</v>
      </c>
      <c r="I32" s="175"/>
      <c r="J32" s="10"/>
      <c r="K32" s="10"/>
      <c r="L32" s="10"/>
    </row>
    <row r="33" spans="1:12" ht="12.75">
      <c r="A33" s="81"/>
      <c r="B33" s="82"/>
      <c r="C33" s="89"/>
      <c r="D33" s="101"/>
      <c r="E33" s="101"/>
      <c r="F33" s="101"/>
      <c r="G33" s="79"/>
      <c r="H33" s="19"/>
      <c r="I33" s="102"/>
      <c r="J33" s="10"/>
      <c r="K33" s="10"/>
      <c r="L33" s="10"/>
    </row>
    <row r="34" spans="1:12" ht="12.75">
      <c r="A34" s="169"/>
      <c r="B34" s="170"/>
      <c r="C34" s="170"/>
      <c r="D34" s="171"/>
      <c r="E34" s="172"/>
      <c r="F34" s="173"/>
      <c r="G34" s="173"/>
      <c r="H34" s="174"/>
      <c r="I34" s="175"/>
      <c r="J34" s="10"/>
      <c r="K34" s="10"/>
      <c r="L34" s="10"/>
    </row>
    <row r="35" spans="1:12" ht="12.75">
      <c r="A35" s="81"/>
      <c r="B35" s="82"/>
      <c r="C35" s="89"/>
      <c r="D35" s="101"/>
      <c r="E35" s="101"/>
      <c r="F35" s="101"/>
      <c r="G35" s="79"/>
      <c r="H35" s="19"/>
      <c r="I35" s="102"/>
      <c r="J35" s="10"/>
      <c r="K35" s="10"/>
      <c r="L35" s="10"/>
    </row>
    <row r="36" spans="1:12" ht="12.75">
      <c r="A36" s="180"/>
      <c r="B36" s="181"/>
      <c r="C36" s="181"/>
      <c r="D36" s="182"/>
      <c r="E36" s="180"/>
      <c r="F36" s="181"/>
      <c r="G36" s="181"/>
      <c r="H36" s="178"/>
      <c r="I36" s="179"/>
      <c r="J36" s="10"/>
      <c r="K36" s="10"/>
      <c r="L36" s="10"/>
    </row>
    <row r="37" spans="1:12" ht="12.75">
      <c r="A37" s="103"/>
      <c r="B37" s="104"/>
      <c r="C37" s="183"/>
      <c r="D37" s="184"/>
      <c r="E37" s="19"/>
      <c r="F37" s="183"/>
      <c r="G37" s="184"/>
      <c r="H37" s="19"/>
      <c r="I37" s="84"/>
      <c r="J37" s="10"/>
      <c r="K37" s="10"/>
      <c r="L37" s="10"/>
    </row>
    <row r="38" spans="1:12" ht="12.75">
      <c r="A38" s="180"/>
      <c r="B38" s="181"/>
      <c r="C38" s="181"/>
      <c r="D38" s="182"/>
      <c r="E38" s="180"/>
      <c r="F38" s="181"/>
      <c r="G38" s="181"/>
      <c r="H38" s="178"/>
      <c r="I38" s="179"/>
      <c r="J38" s="10"/>
      <c r="K38" s="10"/>
      <c r="L38" s="10"/>
    </row>
    <row r="39" spans="1:12" ht="12.75">
      <c r="A39" s="103"/>
      <c r="B39" s="104"/>
      <c r="C39" s="105"/>
      <c r="D39" s="106"/>
      <c r="E39" s="19"/>
      <c r="F39" s="105"/>
      <c r="G39" s="106"/>
      <c r="H39" s="19"/>
      <c r="I39" s="84"/>
      <c r="J39" s="10"/>
      <c r="K39" s="10"/>
      <c r="L39" s="10"/>
    </row>
    <row r="40" spans="1:12" ht="12.75">
      <c r="A40" s="180"/>
      <c r="B40" s="181"/>
      <c r="C40" s="181"/>
      <c r="D40" s="182"/>
      <c r="E40" s="180"/>
      <c r="F40" s="181"/>
      <c r="G40" s="181"/>
      <c r="H40" s="178"/>
      <c r="I40" s="179"/>
      <c r="J40" s="10"/>
      <c r="K40" s="10"/>
      <c r="L40" s="10"/>
    </row>
    <row r="41" spans="1:12" ht="12.75">
      <c r="A41" s="71"/>
      <c r="B41" s="92"/>
      <c r="C41" s="92"/>
      <c r="D41" s="92"/>
      <c r="E41" s="18"/>
      <c r="F41" s="107"/>
      <c r="G41" s="107"/>
      <c r="H41" s="72"/>
      <c r="I41" s="64"/>
      <c r="J41" s="10"/>
      <c r="K41" s="10"/>
      <c r="L41" s="10"/>
    </row>
    <row r="42" spans="1:12" ht="12.75">
      <c r="A42" s="103"/>
      <c r="B42" s="104"/>
      <c r="C42" s="105"/>
      <c r="D42" s="106"/>
      <c r="E42" s="19"/>
      <c r="F42" s="105"/>
      <c r="G42" s="106"/>
      <c r="H42" s="19"/>
      <c r="I42" s="84"/>
      <c r="J42" s="10"/>
      <c r="K42" s="10"/>
      <c r="L42" s="10"/>
    </row>
    <row r="43" spans="1:12" ht="12.75">
      <c r="A43" s="108"/>
      <c r="B43" s="109"/>
      <c r="C43" s="109"/>
      <c r="D43" s="110"/>
      <c r="E43" s="110"/>
      <c r="F43" s="109"/>
      <c r="G43" s="110"/>
      <c r="H43" s="110"/>
      <c r="I43" s="111"/>
      <c r="J43" s="10"/>
      <c r="K43" s="10"/>
      <c r="L43" s="10"/>
    </row>
    <row r="44" spans="1:12" ht="12.75" customHeight="1">
      <c r="A44" s="136" t="s">
        <v>267</v>
      </c>
      <c r="B44" s="188"/>
      <c r="C44" s="178"/>
      <c r="D44" s="179"/>
      <c r="E44" s="95"/>
      <c r="F44" s="159"/>
      <c r="G44" s="181"/>
      <c r="H44" s="181"/>
      <c r="I44" s="182"/>
      <c r="J44" s="10"/>
      <c r="K44" s="10"/>
      <c r="L44" s="10"/>
    </row>
    <row r="45" spans="1:12" ht="12.75">
      <c r="A45" s="103"/>
      <c r="B45" s="104"/>
      <c r="C45" s="183"/>
      <c r="D45" s="184"/>
      <c r="E45" s="19"/>
      <c r="F45" s="183"/>
      <c r="G45" s="185"/>
      <c r="H45" s="112"/>
      <c r="I45" s="113"/>
      <c r="J45" s="10"/>
      <c r="K45" s="10"/>
      <c r="L45" s="10"/>
    </row>
    <row r="46" spans="1:12" ht="12.75" customHeight="1">
      <c r="A46" s="136" t="s">
        <v>268</v>
      </c>
      <c r="B46" s="188"/>
      <c r="C46" s="151" t="s">
        <v>339</v>
      </c>
      <c r="D46" s="186"/>
      <c r="E46" s="186"/>
      <c r="F46" s="186"/>
      <c r="G46" s="186"/>
      <c r="H46" s="186"/>
      <c r="I46" s="187"/>
      <c r="J46" s="10"/>
      <c r="K46" s="10"/>
      <c r="L46" s="10"/>
    </row>
    <row r="47" spans="1:12" ht="12.75">
      <c r="A47" s="81"/>
      <c r="B47" s="82"/>
      <c r="C47" s="114" t="s">
        <v>269</v>
      </c>
      <c r="D47" s="115"/>
      <c r="E47" s="115"/>
      <c r="F47" s="115"/>
      <c r="G47" s="115"/>
      <c r="H47" s="115"/>
      <c r="I47" s="115"/>
      <c r="J47" s="10"/>
      <c r="K47" s="10"/>
      <c r="L47" s="10"/>
    </row>
    <row r="48" spans="1:12" ht="12.75">
      <c r="A48" s="136" t="s">
        <v>270</v>
      </c>
      <c r="B48" s="188"/>
      <c r="C48" s="189" t="s">
        <v>340</v>
      </c>
      <c r="D48" s="190"/>
      <c r="E48" s="191"/>
      <c r="F48" s="115"/>
      <c r="G48" s="116" t="s">
        <v>271</v>
      </c>
      <c r="H48" s="189" t="s">
        <v>341</v>
      </c>
      <c r="I48" s="191"/>
      <c r="J48" s="10"/>
      <c r="K48" s="10"/>
      <c r="L48" s="10"/>
    </row>
    <row r="49" spans="1:12" ht="12.75">
      <c r="A49" s="81"/>
      <c r="B49" s="82"/>
      <c r="C49" s="114"/>
      <c r="D49" s="115"/>
      <c r="E49" s="115"/>
      <c r="F49" s="115"/>
      <c r="G49" s="115"/>
      <c r="H49" s="115"/>
      <c r="I49" s="115"/>
      <c r="J49" s="10"/>
      <c r="K49" s="10"/>
      <c r="L49" s="10"/>
    </row>
    <row r="50" spans="1:12" ht="12.75" customHeight="1">
      <c r="A50" s="136" t="s">
        <v>257</v>
      </c>
      <c r="B50" s="188"/>
      <c r="C50" s="200" t="s">
        <v>342</v>
      </c>
      <c r="D50" s="190"/>
      <c r="E50" s="190"/>
      <c r="F50" s="190"/>
      <c r="G50" s="190"/>
      <c r="H50" s="190"/>
      <c r="I50" s="191"/>
      <c r="J50" s="10"/>
      <c r="K50" s="10"/>
      <c r="L50" s="10"/>
    </row>
    <row r="51" spans="1:12" ht="12.75">
      <c r="A51" s="81"/>
      <c r="B51" s="82"/>
      <c r="C51" s="115"/>
      <c r="D51" s="115"/>
      <c r="E51" s="115"/>
      <c r="F51" s="115"/>
      <c r="G51" s="115"/>
      <c r="H51" s="115"/>
      <c r="I51" s="115"/>
      <c r="J51" s="10"/>
      <c r="K51" s="10"/>
      <c r="L51" s="10"/>
    </row>
    <row r="52" spans="1:12" ht="12.75">
      <c r="A52" s="147" t="s">
        <v>272</v>
      </c>
      <c r="B52" s="148"/>
      <c r="C52" s="189" t="s">
        <v>343</v>
      </c>
      <c r="D52" s="190"/>
      <c r="E52" s="190"/>
      <c r="F52" s="190"/>
      <c r="G52" s="190"/>
      <c r="H52" s="190"/>
      <c r="I52" s="153"/>
      <c r="J52" s="10"/>
      <c r="K52" s="10"/>
      <c r="L52" s="10"/>
    </row>
    <row r="53" spans="1:12" ht="12.75">
      <c r="A53" s="117"/>
      <c r="B53" s="110"/>
      <c r="C53" s="194" t="s">
        <v>273</v>
      </c>
      <c r="D53" s="194"/>
      <c r="E53" s="194"/>
      <c r="F53" s="194"/>
      <c r="G53" s="194"/>
      <c r="H53" s="194"/>
      <c r="I53" s="119"/>
      <c r="J53" s="10"/>
      <c r="K53" s="10"/>
      <c r="L53" s="10"/>
    </row>
    <row r="54" spans="1:12" ht="12.75">
      <c r="A54" s="117"/>
      <c r="B54" s="110"/>
      <c r="C54" s="118"/>
      <c r="D54" s="118"/>
      <c r="E54" s="118"/>
      <c r="F54" s="118"/>
      <c r="G54" s="118"/>
      <c r="H54" s="118"/>
      <c r="I54" s="119"/>
      <c r="J54" s="10"/>
      <c r="K54" s="10"/>
      <c r="L54" s="10"/>
    </row>
    <row r="55" spans="1:12" ht="12.75">
      <c r="A55" s="117"/>
      <c r="B55" s="201" t="s">
        <v>274</v>
      </c>
      <c r="C55" s="202"/>
      <c r="D55" s="202"/>
      <c r="E55" s="202"/>
      <c r="F55" s="120"/>
      <c r="G55" s="120"/>
      <c r="H55" s="120"/>
      <c r="I55" s="121"/>
      <c r="J55" s="10"/>
      <c r="K55" s="10"/>
      <c r="L55" s="10"/>
    </row>
    <row r="56" spans="1:12" ht="12.75">
      <c r="A56" s="117"/>
      <c r="B56" s="203" t="s">
        <v>306</v>
      </c>
      <c r="C56" s="204"/>
      <c r="D56" s="204"/>
      <c r="E56" s="204"/>
      <c r="F56" s="204"/>
      <c r="G56" s="204"/>
      <c r="H56" s="204"/>
      <c r="I56" s="205"/>
      <c r="J56" s="10"/>
      <c r="K56" s="10"/>
      <c r="L56" s="10"/>
    </row>
    <row r="57" spans="1:12" ht="12.75">
      <c r="A57" s="117"/>
      <c r="B57" s="203" t="s">
        <v>307</v>
      </c>
      <c r="C57" s="204"/>
      <c r="D57" s="204"/>
      <c r="E57" s="204"/>
      <c r="F57" s="204"/>
      <c r="G57" s="204"/>
      <c r="H57" s="204"/>
      <c r="I57" s="121"/>
      <c r="J57" s="10"/>
      <c r="K57" s="10"/>
      <c r="L57" s="10"/>
    </row>
    <row r="58" spans="1:12" ht="12.75">
      <c r="A58" s="117"/>
      <c r="B58" s="203" t="s">
        <v>308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ht="12.75">
      <c r="A59" s="117"/>
      <c r="B59" s="203" t="s">
        <v>309</v>
      </c>
      <c r="C59" s="204"/>
      <c r="D59" s="204"/>
      <c r="E59" s="204"/>
      <c r="F59" s="204"/>
      <c r="G59" s="204"/>
      <c r="H59" s="204"/>
      <c r="I59" s="205"/>
      <c r="J59" s="10"/>
      <c r="K59" s="10"/>
      <c r="L59" s="10"/>
    </row>
    <row r="60" spans="1:12" ht="12.75">
      <c r="A60" s="117"/>
      <c r="B60" s="122"/>
      <c r="C60" s="123"/>
      <c r="D60" s="123"/>
      <c r="E60" s="123"/>
      <c r="F60" s="123"/>
      <c r="G60" s="123"/>
      <c r="H60" s="123"/>
      <c r="I60" s="124"/>
      <c r="J60" s="10"/>
      <c r="K60" s="10"/>
      <c r="L60" s="10"/>
    </row>
    <row r="61" spans="1:12" ht="13.5" thickBot="1">
      <c r="A61" s="65" t="s">
        <v>275</v>
      </c>
      <c r="B61" s="19"/>
      <c r="C61" s="19"/>
      <c r="D61" s="19"/>
      <c r="E61" s="19"/>
      <c r="F61" s="19"/>
      <c r="G61" s="125"/>
      <c r="H61" s="126"/>
      <c r="I61" s="127"/>
      <c r="J61" s="10"/>
      <c r="K61" s="10"/>
      <c r="L61" s="10"/>
    </row>
    <row r="62" spans="1:12" ht="12.75">
      <c r="A62" s="77"/>
      <c r="B62" s="19"/>
      <c r="C62" s="19"/>
      <c r="D62" s="19"/>
      <c r="E62" s="110" t="s">
        <v>276</v>
      </c>
      <c r="F62" s="92"/>
      <c r="G62" s="195" t="s">
        <v>277</v>
      </c>
      <c r="H62" s="196"/>
      <c r="I62" s="197"/>
      <c r="J62" s="10"/>
      <c r="K62" s="10"/>
      <c r="L62" s="10"/>
    </row>
    <row r="63" spans="1:12" ht="12.75">
      <c r="A63" s="128"/>
      <c r="B63" s="129"/>
      <c r="C63" s="130"/>
      <c r="D63" s="130"/>
      <c r="E63" s="130"/>
      <c r="F63" s="130"/>
      <c r="G63" s="198"/>
      <c r="H63" s="199"/>
      <c r="I63" s="131"/>
      <c r="J63" s="10"/>
      <c r="K63" s="10"/>
      <c r="L63" s="10"/>
    </row>
  </sheetData>
  <sheetProtection/>
  <protectedRanges>
    <protectedRange sqref="E2 H2 C6:D6 C8:D8 C10:D10 C12:I12 C14:D14 F14:I14 C16:I16 C18:I18 C20:I20 C24:G24 C22:F22 C26 I26 I24" name="Range1_1"/>
    <protectedRange sqref="A30:I30 A34:D34 A32:D32" name="Range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5" dxfId="8" operator="equal" stopIfTrue="1">
      <formula>"DA"</formula>
    </cfRule>
  </conditionalFormatting>
  <conditionalFormatting sqref="H2">
    <cfRule type="cellIs" priority="6" dxfId="0" operator="lessThan" stopIfTrue="1">
      <formula>#REF!</formula>
    </cfRule>
  </conditionalFormatting>
  <conditionalFormatting sqref="H29">
    <cfRule type="cellIs" priority="4" dxfId="8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9">
    <cfRule type="cellIs" priority="2" dxfId="8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iv@miv.hr"/>
    <hyperlink ref="C20" r:id="rId2" display="http://www.miv.hr"/>
    <hyperlink ref="C50" r:id="rId3" display="irena.vrtaric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82" sqref="A82:IV82"/>
    </sheetView>
  </sheetViews>
  <sheetFormatPr defaultColWidth="9.140625" defaultRowHeight="12.75"/>
  <cols>
    <col min="1" max="9" width="9.140625" style="29" customWidth="1"/>
    <col min="10" max="10" width="9.8515625" style="29" bestFit="1" customWidth="1"/>
    <col min="11" max="11" width="10.7109375" style="29" customWidth="1"/>
    <col min="12" max="16384" width="9.140625" style="29" customWidth="1"/>
  </cols>
  <sheetData>
    <row r="1" spans="1:11" ht="12.75" customHeight="1">
      <c r="A1" s="243" t="s">
        <v>153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 customHeight="1">
      <c r="A3" s="245" t="s">
        <v>345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59</v>
      </c>
      <c r="B4" s="249"/>
      <c r="C4" s="249"/>
      <c r="D4" s="249"/>
      <c r="E4" s="249"/>
      <c r="F4" s="249"/>
      <c r="G4" s="249"/>
      <c r="H4" s="250"/>
      <c r="I4" s="35" t="s">
        <v>278</v>
      </c>
      <c r="J4" s="36" t="s">
        <v>318</v>
      </c>
      <c r="K4" s="37" t="s">
        <v>319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34">
        <v>2</v>
      </c>
      <c r="J5" s="33">
        <v>3</v>
      </c>
      <c r="K5" s="33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33"/>
      <c r="I7" s="3">
        <v>1</v>
      </c>
      <c r="J7" s="6">
        <v>0</v>
      </c>
      <c r="K7" s="6">
        <v>0</v>
      </c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30">
        <v>101716914</v>
      </c>
      <c r="K8" s="30">
        <f>K9+K16+K26+K35+K39</f>
        <v>108164759.99268097</v>
      </c>
    </row>
    <row r="9" spans="1:11" ht="12.75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30">
        <v>726798</v>
      </c>
      <c r="K9" s="30">
        <f>SUM(K10:K15)</f>
        <v>875793.43</v>
      </c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1"/>
      <c r="I10" s="1">
        <v>4</v>
      </c>
      <c r="J10" s="7">
        <v>15295</v>
      </c>
      <c r="K10" s="7">
        <v>0</v>
      </c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711503</v>
      </c>
      <c r="K11" s="7">
        <v>875793.43</v>
      </c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">
        <v>6</v>
      </c>
      <c r="J12" s="7">
        <v>0</v>
      </c>
      <c r="K12" s="7">
        <v>0</v>
      </c>
    </row>
    <row r="13" spans="1:11" ht="12.75">
      <c r="A13" s="219" t="s">
        <v>208</v>
      </c>
      <c r="B13" s="220"/>
      <c r="C13" s="220"/>
      <c r="D13" s="220"/>
      <c r="E13" s="220"/>
      <c r="F13" s="220"/>
      <c r="G13" s="220"/>
      <c r="H13" s="221"/>
      <c r="I13" s="1">
        <v>7</v>
      </c>
      <c r="J13" s="7">
        <v>0</v>
      </c>
      <c r="K13" s="7">
        <v>0</v>
      </c>
    </row>
    <row r="14" spans="1:11" ht="12.75">
      <c r="A14" s="219" t="s">
        <v>209</v>
      </c>
      <c r="B14" s="220"/>
      <c r="C14" s="220"/>
      <c r="D14" s="220"/>
      <c r="E14" s="220"/>
      <c r="F14" s="220"/>
      <c r="G14" s="220"/>
      <c r="H14" s="221"/>
      <c r="I14" s="1">
        <v>8</v>
      </c>
      <c r="J14" s="7">
        <v>0</v>
      </c>
      <c r="K14" s="7">
        <v>0</v>
      </c>
    </row>
    <row r="15" spans="1:11" ht="12.75">
      <c r="A15" s="219" t="s">
        <v>210</v>
      </c>
      <c r="B15" s="220"/>
      <c r="C15" s="220"/>
      <c r="D15" s="220"/>
      <c r="E15" s="220"/>
      <c r="F15" s="220"/>
      <c r="G15" s="220"/>
      <c r="H15" s="221"/>
      <c r="I15" s="1">
        <v>9</v>
      </c>
      <c r="J15" s="7">
        <v>0</v>
      </c>
      <c r="K15" s="7">
        <v>0</v>
      </c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30">
        <v>100254165</v>
      </c>
      <c r="K16" s="30">
        <f>SUM(K17:K25)</f>
        <v>106553820.86593907</v>
      </c>
    </row>
    <row r="17" spans="1:11" ht="12.75">
      <c r="A17" s="219" t="s">
        <v>211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16671431</v>
      </c>
      <c r="K17" s="7">
        <v>16671431.37</v>
      </c>
    </row>
    <row r="18" spans="1:11" ht="12.75">
      <c r="A18" s="219" t="s">
        <v>247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19816664</v>
      </c>
      <c r="K18" s="7">
        <v>22816922.47</v>
      </c>
    </row>
    <row r="19" spans="1:11" ht="12.75">
      <c r="A19" s="219" t="s">
        <v>212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57365850</v>
      </c>
      <c r="K19" s="7">
        <v>60631993.249464065</v>
      </c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4677017</v>
      </c>
      <c r="K20" s="7">
        <v>5637105.356474994</v>
      </c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>
        <v>0</v>
      </c>
      <c r="K21" s="7">
        <v>0</v>
      </c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>
        <v>791245</v>
      </c>
      <c r="K22" s="7">
        <v>57490</v>
      </c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931958</v>
      </c>
      <c r="K23" s="7">
        <v>738878.42</v>
      </c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>
        <v>0</v>
      </c>
      <c r="K24" s="7">
        <v>0</v>
      </c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0</v>
      </c>
      <c r="K25" s="7">
        <v>0</v>
      </c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30">
        <v>735951</v>
      </c>
      <c r="K26" s="30">
        <f>SUM(K27:K34)</f>
        <v>735145.6967418867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0</v>
      </c>
      <c r="K27" s="7">
        <v>0</v>
      </c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>
        <v>0</v>
      </c>
      <c r="K28" s="7">
        <v>0</v>
      </c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665659</v>
      </c>
      <c r="K29" s="7">
        <v>665658.76</v>
      </c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>
        <v>0</v>
      </c>
      <c r="K30" s="7">
        <v>0</v>
      </c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>
        <v>0</v>
      </c>
      <c r="K31" s="7">
        <v>0</v>
      </c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70292</v>
      </c>
      <c r="K32" s="7">
        <v>69486.93674188666</v>
      </c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v>0</v>
      </c>
      <c r="K33" s="7">
        <v>0</v>
      </c>
    </row>
    <row r="34" spans="1:11" ht="12.75">
      <c r="A34" s="219" t="s">
        <v>183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>
        <v>0</v>
      </c>
      <c r="K34" s="7">
        <v>0</v>
      </c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30">
        <v>0</v>
      </c>
      <c r="K35" s="30">
        <v>0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>
        <v>0</v>
      </c>
      <c r="K36" s="7">
        <v>0</v>
      </c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>
        <v>0</v>
      </c>
      <c r="K37" s="7">
        <v>0</v>
      </c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>
        <v>0</v>
      </c>
      <c r="K38" s="7">
        <v>0</v>
      </c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0</v>
      </c>
      <c r="K39" s="7">
        <v>0</v>
      </c>
    </row>
    <row r="40" spans="1:11" ht="12.75">
      <c r="A40" s="222" t="s">
        <v>240</v>
      </c>
      <c r="B40" s="223"/>
      <c r="C40" s="223"/>
      <c r="D40" s="223"/>
      <c r="E40" s="223"/>
      <c r="F40" s="223"/>
      <c r="G40" s="223"/>
      <c r="H40" s="224"/>
      <c r="I40" s="1">
        <v>34</v>
      </c>
      <c r="J40" s="30">
        <v>122185230</v>
      </c>
      <c r="K40" s="30">
        <f>K41+K49+K56+K64</f>
        <v>112701259.11279848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30">
        <v>69649848</v>
      </c>
      <c r="K41" s="30">
        <f>SUM(K42:K48)</f>
        <v>66596707.61358919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18130021</v>
      </c>
      <c r="K42" s="7">
        <v>13727255.449523484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>
        <v>16711898</v>
      </c>
      <c r="K43" s="7">
        <v>22459098.65</v>
      </c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>
        <v>33131544</v>
      </c>
      <c r="K44" s="7">
        <v>28851910.74</v>
      </c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1413315</v>
      </c>
      <c r="K45" s="7">
        <v>911778.8940657091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>
        <v>263070</v>
      </c>
      <c r="K46" s="7">
        <v>646663.88</v>
      </c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>
        <v>0</v>
      </c>
      <c r="K47" s="7">
        <v>0</v>
      </c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>
        <v>0</v>
      </c>
      <c r="K48" s="7">
        <v>0</v>
      </c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30">
        <v>43977066</v>
      </c>
      <c r="K49" s="30">
        <f>SUM(K50:K55)</f>
        <v>37107115.97822206</v>
      </c>
    </row>
    <row r="50" spans="1:11" ht="12.75">
      <c r="A50" s="219" t="s">
        <v>200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0</v>
      </c>
      <c r="K50" s="7">
        <v>0</v>
      </c>
    </row>
    <row r="51" spans="1:11" ht="12.75">
      <c r="A51" s="219" t="s">
        <v>201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43195508</v>
      </c>
      <c r="K51" s="7">
        <v>36548752.78724162</v>
      </c>
    </row>
    <row r="52" spans="1:11" ht="12.75">
      <c r="A52" s="219" t="s">
        <v>202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>
        <v>0</v>
      </c>
      <c r="K52" s="7">
        <v>0</v>
      </c>
    </row>
    <row r="53" spans="1:11" ht="12.75">
      <c r="A53" s="219" t="s">
        <v>203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152814</v>
      </c>
      <c r="K53" s="7">
        <v>116339.81249762935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360042</v>
      </c>
      <c r="K54" s="7">
        <v>369249.37848280685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268702</v>
      </c>
      <c r="K55" s="7">
        <v>72774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30">
        <v>10000</v>
      </c>
      <c r="K56" s="30">
        <f>SUM(K57:K63)</f>
        <v>0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>
        <v>0</v>
      </c>
      <c r="K57" s="7">
        <v>0</v>
      </c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0</v>
      </c>
      <c r="K58" s="7">
        <v>0</v>
      </c>
    </row>
    <row r="59" spans="1:11" ht="12.75">
      <c r="A59" s="219" t="s">
        <v>242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>
        <v>0</v>
      </c>
      <c r="K59" s="7">
        <v>0</v>
      </c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>
        <v>0</v>
      </c>
      <c r="K60" s="7">
        <v>0</v>
      </c>
    </row>
    <row r="61" spans="1:11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>
        <v>0</v>
      </c>
      <c r="K61" s="7">
        <v>0</v>
      </c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10000</v>
      </c>
      <c r="K62" s="7">
        <v>0</v>
      </c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v>0</v>
      </c>
      <c r="K63" s="7">
        <v>0</v>
      </c>
    </row>
    <row r="64" spans="1:11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8548316</v>
      </c>
      <c r="K64" s="7">
        <v>8997435.52098725</v>
      </c>
    </row>
    <row r="65" spans="1:11" ht="12.75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454199</v>
      </c>
      <c r="K65" s="7">
        <v>349868.9469317036</v>
      </c>
    </row>
    <row r="66" spans="1:11" ht="12.75">
      <c r="A66" s="222" t="s">
        <v>241</v>
      </c>
      <c r="B66" s="223"/>
      <c r="C66" s="223"/>
      <c r="D66" s="223"/>
      <c r="E66" s="223"/>
      <c r="F66" s="223"/>
      <c r="G66" s="223"/>
      <c r="H66" s="224"/>
      <c r="I66" s="1">
        <v>60</v>
      </c>
      <c r="J66" s="30">
        <v>224356343</v>
      </c>
      <c r="K66" s="30">
        <f>K7+K8+K40+K65</f>
        <v>221215888.05241114</v>
      </c>
    </row>
    <row r="67" spans="1:11" ht="12.75">
      <c r="A67" s="234" t="s">
        <v>91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>
        <v>10121062</v>
      </c>
      <c r="K67" s="8">
        <v>9621922.972755805</v>
      </c>
    </row>
    <row r="68" spans="1:11" ht="12.75">
      <c r="A68" s="211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33"/>
      <c r="I69" s="3">
        <v>62</v>
      </c>
      <c r="J69" s="31">
        <v>76855536</v>
      </c>
      <c r="K69" s="31">
        <f>K70+K71+K72+K78+K79+K82+K85</f>
        <v>82541435.86073215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55566600</v>
      </c>
      <c r="K70" s="7">
        <v>55566600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>
        <v>7824089</v>
      </c>
      <c r="K71" s="7">
        <v>8026868.12</v>
      </c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30">
        <v>6490771</v>
      </c>
      <c r="K72" s="30">
        <f>K73+K74-K75+K76+K77</f>
        <v>6484308.881699657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>
        <v>2781951</v>
      </c>
      <c r="K73" s="7">
        <v>2781951</v>
      </c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>
        <v>1000000</v>
      </c>
      <c r="K74" s="7">
        <v>1000000</v>
      </c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>
        <v>0</v>
      </c>
      <c r="K75" s="7">
        <v>0</v>
      </c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>
        <v>0</v>
      </c>
      <c r="K76" s="7">
        <v>0</v>
      </c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2708820</v>
      </c>
      <c r="K77" s="7">
        <v>2702357.8816996566</v>
      </c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0</v>
      </c>
      <c r="K78" s="7">
        <v>0</v>
      </c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30">
        <v>5795233</v>
      </c>
      <c r="K79" s="30">
        <f>K80-K81</f>
        <v>6890523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5795233</v>
      </c>
      <c r="K80" s="7">
        <v>6890523</v>
      </c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30">
        <v>1056617</v>
      </c>
      <c r="K82" s="30">
        <f>K83-K84</f>
        <v>5549516.859032499</v>
      </c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1056617</v>
      </c>
      <c r="K83" s="7">
        <v>6175929.577540499</v>
      </c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0</v>
      </c>
      <c r="K84" s="7">
        <v>626412.718508</v>
      </c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>
        <v>122226</v>
      </c>
      <c r="K85" s="7">
        <v>23619</v>
      </c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30">
        <v>0</v>
      </c>
      <c r="K86" s="30">
        <f>SUM(K87:K89)</f>
        <v>0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0</v>
      </c>
      <c r="K87" s="7">
        <v>0</v>
      </c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>
        <v>0</v>
      </c>
      <c r="K88" s="7">
        <v>0</v>
      </c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0</v>
      </c>
      <c r="K89" s="7">
        <v>0</v>
      </c>
    </row>
    <row r="90" spans="1:11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30">
        <v>71970577</v>
      </c>
      <c r="K90" s="30">
        <f>SUM(K91:K99)</f>
        <v>65357182.04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>
        <v>0</v>
      </c>
      <c r="K91" s="7">
        <v>0</v>
      </c>
    </row>
    <row r="92" spans="1:11" ht="12.75">
      <c r="A92" s="219" t="s">
        <v>243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>
        <v>0</v>
      </c>
      <c r="K92" s="7">
        <v>0</v>
      </c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71243366</v>
      </c>
      <c r="K93" s="7">
        <v>61986214.1</v>
      </c>
    </row>
    <row r="94" spans="1:11" ht="12.75">
      <c r="A94" s="219" t="s">
        <v>244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>
        <v>0</v>
      </c>
      <c r="K94" s="7">
        <v>0</v>
      </c>
    </row>
    <row r="95" spans="1:11" ht="12.75">
      <c r="A95" s="219" t="s">
        <v>245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>
        <v>0</v>
      </c>
      <c r="K95" s="7">
        <v>0</v>
      </c>
    </row>
    <row r="96" spans="1:11" ht="12.75">
      <c r="A96" s="219" t="s">
        <v>246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>
        <v>0</v>
      </c>
      <c r="K96" s="7">
        <v>0</v>
      </c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>
        <v>0</v>
      </c>
      <c r="K97" s="7">
        <v>0</v>
      </c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727211</v>
      </c>
      <c r="K98" s="7">
        <v>3370967.94</v>
      </c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>
        <v>0</v>
      </c>
      <c r="K99" s="7">
        <v>0</v>
      </c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30">
        <v>74635794</v>
      </c>
      <c r="K100" s="30">
        <f>SUM(K101:K112)</f>
        <v>72441771.4565922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0</v>
      </c>
      <c r="K101" s="7">
        <v>0</v>
      </c>
    </row>
    <row r="102" spans="1:11" ht="12.75">
      <c r="A102" s="219" t="s">
        <v>243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>
        <v>15000</v>
      </c>
      <c r="K102" s="7">
        <v>0</v>
      </c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36640487</v>
      </c>
      <c r="K103" s="7">
        <v>30374674.05</v>
      </c>
    </row>
    <row r="104" spans="1:11" ht="12.75">
      <c r="A104" s="219" t="s">
        <v>244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5427971</v>
      </c>
      <c r="K104" s="7">
        <v>577762.42</v>
      </c>
    </row>
    <row r="105" spans="1:11" ht="12.75">
      <c r="A105" s="219" t="s">
        <v>245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26041536</v>
      </c>
      <c r="K105" s="7">
        <v>34829292.751972236</v>
      </c>
    </row>
    <row r="106" spans="1:11" ht="12.75">
      <c r="A106" s="219" t="s">
        <v>246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>
        <v>0</v>
      </c>
      <c r="K106" s="7">
        <v>0</v>
      </c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>
        <v>0</v>
      </c>
      <c r="K107" s="7">
        <v>0</v>
      </c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3047447</v>
      </c>
      <c r="K108" s="7">
        <v>3277905.234619966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3428404</v>
      </c>
      <c r="K109" s="7">
        <v>3341332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>
        <v>4395</v>
      </c>
      <c r="K110" s="7">
        <v>0</v>
      </c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>
        <v>0</v>
      </c>
      <c r="K111" s="7">
        <v>0</v>
      </c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30554</v>
      </c>
      <c r="K112" s="7">
        <v>40805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894436</v>
      </c>
      <c r="K113" s="7">
        <v>875499</v>
      </c>
    </row>
    <row r="114" spans="1:11" ht="12.75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30">
        <v>224356343</v>
      </c>
      <c r="K114" s="30">
        <f>K69+K86+K90+K100+K113</f>
        <v>221215888.35732436</v>
      </c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>
        <v>10121062</v>
      </c>
      <c r="K115" s="8">
        <v>9621922.972755805</v>
      </c>
    </row>
    <row r="116" spans="1:11" ht="12.75">
      <c r="A116" s="211" t="s">
        <v>310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>
        <v>76733310</v>
      </c>
      <c r="K118" s="7">
        <v>82517816</v>
      </c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>
        <v>122226</v>
      </c>
      <c r="K119" s="8">
        <v>23619.1977</v>
      </c>
    </row>
    <row r="120" spans="1:11" ht="12.75">
      <c r="A120" s="228" t="s">
        <v>311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N19" sqref="N1:N16384"/>
    </sheetView>
  </sheetViews>
  <sheetFormatPr defaultColWidth="9.140625" defaultRowHeight="12.75"/>
  <cols>
    <col min="1" max="9" width="9.140625" style="29" customWidth="1"/>
    <col min="10" max="10" width="9.8515625" style="29" customWidth="1"/>
    <col min="11" max="11" width="10.00390625" style="29" customWidth="1"/>
    <col min="12" max="12" width="9.8515625" style="29" customWidth="1"/>
    <col min="13" max="13" width="10.28125" style="29" customWidth="1"/>
    <col min="14" max="16384" width="9.140625" style="29" customWidth="1"/>
  </cols>
  <sheetData>
    <row r="1" spans="1:13" ht="12.75" customHeight="1">
      <c r="A1" s="243" t="s">
        <v>154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51" t="s">
        <v>349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65" t="s">
        <v>346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3.25">
      <c r="A4" s="266" t="s">
        <v>59</v>
      </c>
      <c r="B4" s="266"/>
      <c r="C4" s="266"/>
      <c r="D4" s="266"/>
      <c r="E4" s="266"/>
      <c r="F4" s="266"/>
      <c r="G4" s="266"/>
      <c r="H4" s="266"/>
      <c r="I4" s="35" t="s">
        <v>279</v>
      </c>
      <c r="J4" s="267" t="s">
        <v>318</v>
      </c>
      <c r="K4" s="267"/>
      <c r="L4" s="267" t="s">
        <v>319</v>
      </c>
      <c r="M4" s="267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35"/>
      <c r="J5" s="37" t="s">
        <v>314</v>
      </c>
      <c r="K5" s="37" t="s">
        <v>315</v>
      </c>
      <c r="L5" s="37" t="s">
        <v>314</v>
      </c>
      <c r="M5" s="37" t="s">
        <v>315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40">
        <v>2</v>
      </c>
      <c r="J6" s="37">
        <v>3</v>
      </c>
      <c r="K6" s="37">
        <v>4</v>
      </c>
      <c r="L6" s="37">
        <v>5</v>
      </c>
      <c r="M6" s="37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33"/>
      <c r="I7" s="3">
        <v>111</v>
      </c>
      <c r="J7" s="31">
        <v>179539440</v>
      </c>
      <c r="K7" s="31">
        <v>52373439.171959996</v>
      </c>
      <c r="L7" s="31">
        <f>SUM(L8:L9)</f>
        <v>208207956.48537996</v>
      </c>
      <c r="M7" s="31">
        <v>57403166.90876296</v>
      </c>
    </row>
    <row r="8" spans="1:13" ht="12.75">
      <c r="A8" s="222" t="s">
        <v>152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177564269</v>
      </c>
      <c r="K8" s="7">
        <v>51464832.171959996</v>
      </c>
      <c r="L8" s="7">
        <v>207268340.41817456</v>
      </c>
      <c r="M8" s="7">
        <v>56848000.16734457</v>
      </c>
    </row>
    <row r="9" spans="1:13" ht="12.75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1975171</v>
      </c>
      <c r="K9" s="7">
        <v>908607</v>
      </c>
      <c r="L9" s="7">
        <v>939616.0672054116</v>
      </c>
      <c r="M9" s="7">
        <v>555166.7414184116</v>
      </c>
    </row>
    <row r="10" spans="1:13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30">
        <v>171931359</v>
      </c>
      <c r="K10" s="30">
        <v>50075187.340104</v>
      </c>
      <c r="L10" s="30">
        <f>L11+L12+L16+L20+L21+L22+L25+L26</f>
        <v>197577602.98975372</v>
      </c>
      <c r="M10" s="30">
        <v>53899609.969537735</v>
      </c>
    </row>
    <row r="11" spans="1:13" ht="12.75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>
        <v>2118339</v>
      </c>
      <c r="K11" s="7">
        <v>3169451.6799999997</v>
      </c>
      <c r="L11" s="7">
        <v>-1712775.7</v>
      </c>
      <c r="M11" s="7">
        <v>-4629286.9</v>
      </c>
    </row>
    <row r="12" spans="1:13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30">
        <v>103525852</v>
      </c>
      <c r="K12" s="30">
        <v>29215366.79145199</v>
      </c>
      <c r="L12" s="30">
        <f>SUM(L13:L15)</f>
        <v>125184050.22347614</v>
      </c>
      <c r="M12" s="30">
        <v>38443050.12373814</v>
      </c>
    </row>
    <row r="13" spans="1:13" ht="12.75">
      <c r="A13" s="219" t="s">
        <v>146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80538498</v>
      </c>
      <c r="K13" s="7">
        <v>21063400.061951995</v>
      </c>
      <c r="L13" s="7">
        <v>102068251.9670281</v>
      </c>
      <c r="M13" s="7">
        <v>30152461.059549093</v>
      </c>
    </row>
    <row r="14" spans="1:13" ht="12.75">
      <c r="A14" s="219" t="s">
        <v>147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11359243</v>
      </c>
      <c r="K14" s="7">
        <v>5033598.3095</v>
      </c>
      <c r="L14" s="7">
        <v>9289521.299783263</v>
      </c>
      <c r="M14" s="7">
        <v>3018306.9568092637</v>
      </c>
    </row>
    <row r="15" spans="1:13" ht="12.75">
      <c r="A15" s="219" t="s">
        <v>61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11628111</v>
      </c>
      <c r="K15" s="7">
        <v>3118368.42</v>
      </c>
      <c r="L15" s="7">
        <v>13826276.956664793</v>
      </c>
      <c r="M15" s="7">
        <v>5272282.107379794</v>
      </c>
    </row>
    <row r="16" spans="1:13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30">
        <v>49773954</v>
      </c>
      <c r="K16" s="30">
        <v>13303742.631352</v>
      </c>
      <c r="L16" s="30">
        <f>SUM(L17:L19)</f>
        <v>54496370.4868578</v>
      </c>
      <c r="M16" s="30">
        <v>13785896.729125798</v>
      </c>
    </row>
    <row r="17" spans="1:13" ht="12.75">
      <c r="A17" s="219" t="s">
        <v>62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30897751</v>
      </c>
      <c r="K17" s="7">
        <v>8454108.346852</v>
      </c>
      <c r="L17" s="7">
        <v>33532049.619459976</v>
      </c>
      <c r="M17" s="7">
        <v>8791726.465871975</v>
      </c>
    </row>
    <row r="18" spans="1:13" ht="12.75">
      <c r="A18" s="219" t="s">
        <v>63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11577340</v>
      </c>
      <c r="K18" s="7">
        <v>2971042.478099998</v>
      </c>
      <c r="L18" s="7">
        <v>12674647.32816706</v>
      </c>
      <c r="M18" s="7">
        <v>2973259.935151059</v>
      </c>
    </row>
    <row r="19" spans="1:13" ht="12.75">
      <c r="A19" s="219" t="s">
        <v>64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7298863</v>
      </c>
      <c r="K19" s="7">
        <v>1878591.806400001</v>
      </c>
      <c r="L19" s="7">
        <v>8289673.53923076</v>
      </c>
      <c r="M19" s="7">
        <v>2020910.32810276</v>
      </c>
    </row>
    <row r="20" spans="1:13" ht="12.75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7490916</v>
      </c>
      <c r="K20" s="7">
        <v>1782727.1608000007</v>
      </c>
      <c r="L20" s="7">
        <v>7008312.685789993</v>
      </c>
      <c r="M20" s="7">
        <v>1740782.4880749928</v>
      </c>
    </row>
    <row r="21" spans="1:13" ht="12.75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8039733</v>
      </c>
      <c r="K21" s="7">
        <v>2179057.0765000004</v>
      </c>
      <c r="L21" s="7">
        <v>10189721.848627254</v>
      </c>
      <c r="M21" s="7">
        <v>3237963.440086255</v>
      </c>
    </row>
    <row r="22" spans="1:13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30">
        <v>279117</v>
      </c>
      <c r="K22" s="30">
        <v>279117</v>
      </c>
      <c r="L22" s="30">
        <f>SUM(L23:L24)</f>
        <v>591731.27</v>
      </c>
      <c r="M22" s="30">
        <v>591731.27</v>
      </c>
    </row>
    <row r="23" spans="1:13" ht="12.75">
      <c r="A23" s="219" t="s">
        <v>137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9" t="s">
        <v>138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279117</v>
      </c>
      <c r="K24" s="7">
        <v>279117</v>
      </c>
      <c r="L24" s="7">
        <v>591731.27</v>
      </c>
      <c r="M24" s="7">
        <v>591731.27</v>
      </c>
    </row>
    <row r="25" spans="1:13" ht="12.75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>
        <v>703448</v>
      </c>
      <c r="K26" s="7">
        <v>145725</v>
      </c>
      <c r="L26" s="7">
        <v>1820192.1750024736</v>
      </c>
      <c r="M26" s="7">
        <v>729472.8185124735</v>
      </c>
    </row>
    <row r="27" spans="1:13" ht="12.75">
      <c r="A27" s="222" t="s">
        <v>213</v>
      </c>
      <c r="B27" s="223"/>
      <c r="C27" s="223"/>
      <c r="D27" s="223"/>
      <c r="E27" s="223"/>
      <c r="F27" s="223"/>
      <c r="G27" s="223"/>
      <c r="H27" s="224"/>
      <c r="I27" s="1">
        <v>131</v>
      </c>
      <c r="J27" s="30">
        <v>3540711</v>
      </c>
      <c r="K27" s="30">
        <v>1012181.5534000001</v>
      </c>
      <c r="L27" s="30">
        <f>SUM(L28:L32)</f>
        <v>2868975.570452759</v>
      </c>
      <c r="M27" s="30">
        <v>754151.5201647589</v>
      </c>
    </row>
    <row r="28" spans="1:13" ht="12.75">
      <c r="A28" s="222" t="s">
        <v>227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>
        <v>0</v>
      </c>
      <c r="K28" s="7">
        <v>0.11479999999983193</v>
      </c>
      <c r="L28" s="7">
        <v>0</v>
      </c>
      <c r="M28" s="7">
        <v>0</v>
      </c>
    </row>
    <row r="29" spans="1:13" ht="12.75">
      <c r="A29" s="222" t="s">
        <v>155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3531104</v>
      </c>
      <c r="K29" s="7">
        <v>1003455.8338000001</v>
      </c>
      <c r="L29" s="7">
        <v>2761347.579389569</v>
      </c>
      <c r="M29" s="7">
        <v>646523.5291015687</v>
      </c>
    </row>
    <row r="30" spans="1:13" ht="12.75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22" t="s">
        <v>223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>
        <v>9607</v>
      </c>
      <c r="K32" s="7">
        <v>8725.604800000001</v>
      </c>
      <c r="L32" s="7">
        <v>107627.99106319027</v>
      </c>
      <c r="M32" s="7">
        <v>107627.99106319027</v>
      </c>
    </row>
    <row r="33" spans="1:13" ht="12.75">
      <c r="A33" s="222" t="s">
        <v>214</v>
      </c>
      <c r="B33" s="223"/>
      <c r="C33" s="223"/>
      <c r="D33" s="223"/>
      <c r="E33" s="223"/>
      <c r="F33" s="223"/>
      <c r="G33" s="223"/>
      <c r="H33" s="224"/>
      <c r="I33" s="1">
        <v>137</v>
      </c>
      <c r="J33" s="30">
        <v>9895100</v>
      </c>
      <c r="K33" s="30">
        <v>2705818.5722000003</v>
      </c>
      <c r="L33" s="30">
        <f>SUM(L34:L37)</f>
        <v>7949811.587046562</v>
      </c>
      <c r="M33" s="30">
        <v>2205642.340044561</v>
      </c>
    </row>
    <row r="34" spans="1:13" ht="12.75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>
        <v>0</v>
      </c>
      <c r="K34" s="7">
        <v>0.4893999999985681</v>
      </c>
      <c r="L34" s="7">
        <v>32311.93</v>
      </c>
      <c r="M34" s="7">
        <v>32311.93</v>
      </c>
    </row>
    <row r="35" spans="1:13" ht="12.75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9776782</v>
      </c>
      <c r="K35" s="7">
        <v>2587520.0828</v>
      </c>
      <c r="L35" s="7">
        <v>7815074.752116078</v>
      </c>
      <c r="M35" s="7">
        <v>2118263.6351140765</v>
      </c>
    </row>
    <row r="36" spans="1:13" ht="12.75">
      <c r="A36" s="222" t="s">
        <v>224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>
        <v>118318</v>
      </c>
      <c r="K37" s="7">
        <v>118298</v>
      </c>
      <c r="L37" s="7">
        <v>102424.90493048448</v>
      </c>
      <c r="M37" s="7">
        <v>55066.774930484484</v>
      </c>
    </row>
    <row r="38" spans="1:13" ht="12.75">
      <c r="A38" s="222" t="s">
        <v>195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22" t="s">
        <v>196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2" t="s">
        <v>225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>
        <v>0</v>
      </c>
      <c r="K40" s="7">
        <v>0</v>
      </c>
      <c r="L40" s="7">
        <v>0</v>
      </c>
      <c r="M40" s="7">
        <v>0.22000000000116415</v>
      </c>
    </row>
    <row r="41" spans="1:13" ht="12.75">
      <c r="A41" s="222" t="s">
        <v>226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>
        <v>226746</v>
      </c>
      <c r="K41" s="7">
        <v>223790</v>
      </c>
      <c r="L41" s="7">
        <v>0</v>
      </c>
      <c r="M41" s="7">
        <v>0</v>
      </c>
    </row>
    <row r="42" spans="1:13" ht="12.75">
      <c r="A42" s="222" t="s">
        <v>215</v>
      </c>
      <c r="B42" s="223"/>
      <c r="C42" s="223"/>
      <c r="D42" s="223"/>
      <c r="E42" s="223"/>
      <c r="F42" s="223"/>
      <c r="G42" s="223"/>
      <c r="H42" s="224"/>
      <c r="I42" s="1">
        <v>146</v>
      </c>
      <c r="J42" s="30">
        <v>183080151</v>
      </c>
      <c r="K42" s="30">
        <v>53385620.72535999</v>
      </c>
      <c r="L42" s="30">
        <f>L7+L27+L38+L40</f>
        <v>211076932.0558327</v>
      </c>
      <c r="M42" s="30">
        <v>58157318.64892772</v>
      </c>
    </row>
    <row r="43" spans="1:13" ht="12.75">
      <c r="A43" s="222" t="s">
        <v>216</v>
      </c>
      <c r="B43" s="223"/>
      <c r="C43" s="223"/>
      <c r="D43" s="223"/>
      <c r="E43" s="223"/>
      <c r="F43" s="223"/>
      <c r="G43" s="223"/>
      <c r="H43" s="224"/>
      <c r="I43" s="1">
        <v>147</v>
      </c>
      <c r="J43" s="30">
        <v>182053205</v>
      </c>
      <c r="K43" s="30">
        <v>53004795.912304</v>
      </c>
      <c r="L43" s="30">
        <f>L10+L33+L39+L41</f>
        <v>205527414.5768003</v>
      </c>
      <c r="M43" s="30">
        <v>56105252.30958229</v>
      </c>
    </row>
    <row r="44" spans="1:13" ht="12.75">
      <c r="A44" s="222" t="s">
        <v>236</v>
      </c>
      <c r="B44" s="223"/>
      <c r="C44" s="223"/>
      <c r="D44" s="223"/>
      <c r="E44" s="223"/>
      <c r="F44" s="223"/>
      <c r="G44" s="223"/>
      <c r="H44" s="224"/>
      <c r="I44" s="1">
        <v>148</v>
      </c>
      <c r="J44" s="30">
        <v>1026946</v>
      </c>
      <c r="K44" s="30">
        <v>380824.8130559921</v>
      </c>
      <c r="L44" s="30">
        <f>L42-L43</f>
        <v>5549517.479032427</v>
      </c>
      <c r="M44" s="30">
        <v>2052066.3393454254</v>
      </c>
    </row>
    <row r="45" spans="1:13" ht="12.7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30">
        <v>1026946</v>
      </c>
      <c r="K45" s="30">
        <v>380824.5703559965</v>
      </c>
      <c r="L45" s="30">
        <f>IF(L42&gt;L43,L42-L43,0)</f>
        <v>5549517.479032427</v>
      </c>
      <c r="M45" s="30">
        <v>2052066.3393454254</v>
      </c>
    </row>
    <row r="46" spans="1:13" ht="12.7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30">
        <v>0</v>
      </c>
      <c r="K46" s="30">
        <v>0</v>
      </c>
      <c r="L46" s="30">
        <f>IF(L43&gt;L42,L43-L42,0)</f>
        <v>0</v>
      </c>
      <c r="M46" s="30">
        <v>0</v>
      </c>
    </row>
    <row r="47" spans="1:13" ht="12.75">
      <c r="A47" s="222" t="s">
        <v>217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3284</v>
      </c>
      <c r="K47" s="7">
        <v>0</v>
      </c>
      <c r="L47" s="7">
        <v>0</v>
      </c>
      <c r="M47" s="7">
        <v>0</v>
      </c>
    </row>
    <row r="48" spans="1:13" ht="12.75">
      <c r="A48" s="222" t="s">
        <v>237</v>
      </c>
      <c r="B48" s="223"/>
      <c r="C48" s="223"/>
      <c r="D48" s="223"/>
      <c r="E48" s="223"/>
      <c r="F48" s="223"/>
      <c r="G48" s="223"/>
      <c r="H48" s="224"/>
      <c r="I48" s="1">
        <v>152</v>
      </c>
      <c r="J48" s="30">
        <v>1023662</v>
      </c>
      <c r="K48" s="30">
        <v>380824.5703559965</v>
      </c>
      <c r="L48" s="30">
        <f>L44-L47</f>
        <v>5549517.479032427</v>
      </c>
      <c r="M48" s="30">
        <v>2052066.3393454254</v>
      </c>
    </row>
    <row r="49" spans="1:13" ht="12.7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30">
        <v>1023662</v>
      </c>
      <c r="K49" s="30">
        <v>380824.5703559965</v>
      </c>
      <c r="L49" s="30">
        <f>IF(L48&gt;0,L48,0)</f>
        <v>5549517.479032427</v>
      </c>
      <c r="M49" s="30">
        <v>2052066.3393454254</v>
      </c>
    </row>
    <row r="50" spans="1:13" ht="12.75">
      <c r="A50" s="262" t="s">
        <v>220</v>
      </c>
      <c r="B50" s="263"/>
      <c r="C50" s="263"/>
      <c r="D50" s="263"/>
      <c r="E50" s="263"/>
      <c r="F50" s="263"/>
      <c r="G50" s="263"/>
      <c r="H50" s="264"/>
      <c r="I50" s="2">
        <v>154</v>
      </c>
      <c r="J50" s="38">
        <v>0</v>
      </c>
      <c r="K50" s="38">
        <v>0</v>
      </c>
      <c r="L50" s="38">
        <f>IF(L48&lt;0,-L48,0)</f>
        <v>0</v>
      </c>
      <c r="M50" s="38">
        <v>0</v>
      </c>
    </row>
    <row r="51" spans="1:13" ht="12.75" customHeight="1">
      <c r="A51" s="211" t="s">
        <v>312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32"/>
      <c r="J52" s="32"/>
      <c r="K52" s="32"/>
      <c r="L52" s="32"/>
      <c r="M52" s="39"/>
    </row>
    <row r="53" spans="1:13" ht="12.75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1056617</v>
      </c>
      <c r="K53" s="7">
        <v>379753.0266809965</v>
      </c>
      <c r="L53" s="7">
        <f>L49-L54</f>
        <v>5551743.785632427</v>
      </c>
      <c r="M53" s="7">
        <v>2052942.7856324269</v>
      </c>
    </row>
    <row r="54" spans="1:13" ht="12.75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>
        <v>-32955</v>
      </c>
      <c r="K54" s="8">
        <v>1071.5436749999935</v>
      </c>
      <c r="L54" s="8">
        <v>-2226.3066</v>
      </c>
      <c r="M54" s="8">
        <v>-876.3065999999999</v>
      </c>
    </row>
    <row r="55" spans="1:13" ht="12.75" customHeight="1">
      <c r="A55" s="211" t="s">
        <v>189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33"/>
      <c r="I56" s="9">
        <v>157</v>
      </c>
      <c r="J56" s="6">
        <f>J48</f>
        <v>1023662</v>
      </c>
      <c r="K56" s="6">
        <v>380824.8130559921</v>
      </c>
      <c r="L56" s="6">
        <f>L48</f>
        <v>5549517.479032427</v>
      </c>
      <c r="M56" s="6">
        <v>5549517.479032427</v>
      </c>
    </row>
    <row r="57" spans="1:13" ht="12.75">
      <c r="A57" s="222" t="s">
        <v>221</v>
      </c>
      <c r="B57" s="223"/>
      <c r="C57" s="223"/>
      <c r="D57" s="223"/>
      <c r="E57" s="223"/>
      <c r="F57" s="223"/>
      <c r="G57" s="223"/>
      <c r="H57" s="224"/>
      <c r="I57" s="1">
        <v>158</v>
      </c>
      <c r="J57" s="30">
        <f>SUM(J58:J64)</f>
        <v>7667</v>
      </c>
      <c r="K57" s="30">
        <v>7667</v>
      </c>
      <c r="L57" s="30">
        <f>SUM(L58:L64)</f>
        <v>0</v>
      </c>
      <c r="M57" s="30">
        <v>0</v>
      </c>
    </row>
    <row r="58" spans="1:13" ht="12.75">
      <c r="A58" s="222" t="s">
        <v>228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>
        <v>7667</v>
      </c>
      <c r="K58" s="7">
        <v>7667</v>
      </c>
      <c r="L58" s="7"/>
      <c r="M58" s="7">
        <v>0</v>
      </c>
    </row>
    <row r="59" spans="1:13" ht="12.75">
      <c r="A59" s="222" t="s">
        <v>229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>
        <v>0</v>
      </c>
      <c r="L59" s="7"/>
      <c r="M59" s="7">
        <v>0</v>
      </c>
    </row>
    <row r="60" spans="1:13" ht="12.75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/>
      <c r="K60" s="7">
        <v>0</v>
      </c>
      <c r="L60" s="7"/>
      <c r="M60" s="7">
        <v>0</v>
      </c>
    </row>
    <row r="61" spans="1:13" ht="12.75">
      <c r="A61" s="222" t="s">
        <v>230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/>
      <c r="K61" s="7">
        <v>0</v>
      </c>
      <c r="L61" s="7"/>
      <c r="M61" s="7">
        <v>0</v>
      </c>
    </row>
    <row r="62" spans="1:13" ht="12.75">
      <c r="A62" s="222" t="s">
        <v>231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>
        <v>0</v>
      </c>
      <c r="L62" s="7"/>
      <c r="M62" s="7">
        <v>0</v>
      </c>
    </row>
    <row r="63" spans="1:13" ht="12.75">
      <c r="A63" s="222" t="s">
        <v>232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>
        <v>0</v>
      </c>
      <c r="L63" s="7"/>
      <c r="M63" s="7">
        <v>0</v>
      </c>
    </row>
    <row r="64" spans="1:13" ht="12.75">
      <c r="A64" s="222" t="s">
        <v>233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>
        <v>0</v>
      </c>
      <c r="L64" s="7"/>
      <c r="M64" s="7">
        <v>0</v>
      </c>
    </row>
    <row r="65" spans="1:13" ht="12.75">
      <c r="A65" s="222" t="s">
        <v>222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>
        <v>0</v>
      </c>
      <c r="L65" s="7"/>
      <c r="M65" s="7">
        <v>0</v>
      </c>
    </row>
    <row r="66" spans="1:13" ht="12.75">
      <c r="A66" s="222" t="s">
        <v>193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30">
        <f>J57-J65</f>
        <v>7667</v>
      </c>
      <c r="K66" s="30">
        <v>7667</v>
      </c>
      <c r="L66" s="30">
        <f>L57-L65</f>
        <v>0</v>
      </c>
      <c r="M66" s="30">
        <v>0</v>
      </c>
    </row>
    <row r="67" spans="1:13" ht="12.75">
      <c r="A67" s="222" t="s">
        <v>194</v>
      </c>
      <c r="B67" s="223"/>
      <c r="C67" s="223"/>
      <c r="D67" s="223"/>
      <c r="E67" s="223"/>
      <c r="F67" s="223"/>
      <c r="G67" s="223"/>
      <c r="H67" s="224"/>
      <c r="I67" s="1">
        <v>168</v>
      </c>
      <c r="J67" s="38">
        <f>J56+J66</f>
        <v>1031329</v>
      </c>
      <c r="K67" s="38">
        <v>388491.8130559921</v>
      </c>
      <c r="L67" s="38">
        <f>L56+L66</f>
        <v>5549517.479032427</v>
      </c>
      <c r="M67" s="38">
        <v>5549517.479032427</v>
      </c>
    </row>
    <row r="68" spans="1:13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>
        <v>1063015</v>
      </c>
      <c r="K70" s="7">
        <v>386151.0266809965</v>
      </c>
      <c r="L70" s="7">
        <v>5551743.785632427</v>
      </c>
      <c r="M70" s="7">
        <v>2052942.7856324269</v>
      </c>
    </row>
    <row r="71" spans="1:13" ht="12.75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>
        <v>-31686</v>
      </c>
      <c r="K71" s="8">
        <v>2340.5436749999935</v>
      </c>
      <c r="L71" s="8">
        <v>-2226.3066</v>
      </c>
      <c r="M71" s="8">
        <v>-876.3065999999999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16384" width="9.140625" style="29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349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 customHeight="1">
      <c r="A3" s="271" t="s">
        <v>345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43" t="s">
        <v>279</v>
      </c>
      <c r="J4" s="44" t="s">
        <v>318</v>
      </c>
      <c r="K4" s="44" t="s">
        <v>319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45">
        <v>2</v>
      </c>
      <c r="J5" s="46" t="s">
        <v>283</v>
      </c>
      <c r="K5" s="46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40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1026945</v>
      </c>
      <c r="K7" s="7">
        <v>5549517.479032427</v>
      </c>
    </row>
    <row r="8" spans="1:11" ht="12.75">
      <c r="A8" s="219" t="s">
        <v>41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7490916</v>
      </c>
      <c r="K8" s="7">
        <v>7008313</v>
      </c>
    </row>
    <row r="9" spans="1:11" ht="12.75">
      <c r="A9" s="219" t="s">
        <v>42</v>
      </c>
      <c r="B9" s="220"/>
      <c r="C9" s="220"/>
      <c r="D9" s="220"/>
      <c r="E9" s="220"/>
      <c r="F9" s="220"/>
      <c r="G9" s="220"/>
      <c r="H9" s="220"/>
      <c r="I9" s="1">
        <v>3</v>
      </c>
      <c r="J9" s="5">
        <v>0</v>
      </c>
      <c r="K9" s="7">
        <v>4091184.09532417</v>
      </c>
    </row>
    <row r="10" spans="1:11" ht="12.75">
      <c r="A10" s="219" t="s">
        <v>43</v>
      </c>
      <c r="B10" s="220"/>
      <c r="C10" s="220"/>
      <c r="D10" s="220"/>
      <c r="E10" s="220"/>
      <c r="F10" s="220"/>
      <c r="G10" s="220"/>
      <c r="H10" s="220"/>
      <c r="I10" s="1">
        <v>4</v>
      </c>
      <c r="J10" s="5">
        <v>4512422</v>
      </c>
      <c r="K10" s="7">
        <v>6869948.481777944</v>
      </c>
    </row>
    <row r="11" spans="1:11" ht="12.75">
      <c r="A11" s="219" t="s">
        <v>44</v>
      </c>
      <c r="B11" s="220"/>
      <c r="C11" s="220"/>
      <c r="D11" s="220"/>
      <c r="E11" s="220"/>
      <c r="F11" s="220"/>
      <c r="G11" s="220"/>
      <c r="H11" s="220"/>
      <c r="I11" s="1">
        <v>5</v>
      </c>
      <c r="J11" s="5">
        <v>1653069</v>
      </c>
      <c r="K11" s="7">
        <v>3053140.38641081</v>
      </c>
    </row>
    <row r="12" spans="1:11" ht="12.75">
      <c r="A12" s="219" t="s">
        <v>51</v>
      </c>
      <c r="B12" s="220"/>
      <c r="C12" s="220"/>
      <c r="D12" s="220"/>
      <c r="E12" s="220"/>
      <c r="F12" s="220"/>
      <c r="G12" s="220"/>
      <c r="H12" s="220"/>
      <c r="I12" s="1">
        <v>6</v>
      </c>
      <c r="J12" s="5">
        <v>2625838</v>
      </c>
      <c r="K12" s="7">
        <v>95394</v>
      </c>
    </row>
    <row r="13" spans="1:11" ht="12.75">
      <c r="A13" s="222" t="s">
        <v>157</v>
      </c>
      <c r="B13" s="223"/>
      <c r="C13" s="223"/>
      <c r="D13" s="223"/>
      <c r="E13" s="223"/>
      <c r="F13" s="223"/>
      <c r="G13" s="223"/>
      <c r="H13" s="223"/>
      <c r="I13" s="1">
        <v>7</v>
      </c>
      <c r="J13" s="41">
        <v>17309190</v>
      </c>
      <c r="K13" s="30">
        <f>SUM(K7:K12)</f>
        <v>26667497.44254535</v>
      </c>
    </row>
    <row r="14" spans="1:11" ht="12.75">
      <c r="A14" s="219" t="s">
        <v>52</v>
      </c>
      <c r="B14" s="220"/>
      <c r="C14" s="220"/>
      <c r="D14" s="220"/>
      <c r="E14" s="220"/>
      <c r="F14" s="220"/>
      <c r="G14" s="220"/>
      <c r="H14" s="220"/>
      <c r="I14" s="1">
        <v>8</v>
      </c>
      <c r="J14" s="5">
        <v>7327965</v>
      </c>
      <c r="K14" s="7">
        <v>0</v>
      </c>
    </row>
    <row r="15" spans="1:11" ht="12.75">
      <c r="A15" s="219" t="s">
        <v>53</v>
      </c>
      <c r="B15" s="220"/>
      <c r="C15" s="220"/>
      <c r="D15" s="220"/>
      <c r="E15" s="220"/>
      <c r="F15" s="220"/>
      <c r="G15" s="220"/>
      <c r="H15" s="220"/>
      <c r="I15" s="1">
        <v>9</v>
      </c>
      <c r="J15" s="5">
        <v>0</v>
      </c>
      <c r="K15" s="7">
        <v>0</v>
      </c>
    </row>
    <row r="16" spans="1:11" ht="12.75">
      <c r="A16" s="219" t="s">
        <v>54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>
        <v>0</v>
      </c>
      <c r="K16" s="7">
        <v>0</v>
      </c>
    </row>
    <row r="17" spans="1:11" ht="12.75">
      <c r="A17" s="219" t="s">
        <v>55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>
        <v>0</v>
      </c>
      <c r="K17" s="7">
        <v>0</v>
      </c>
    </row>
    <row r="18" spans="1:11" ht="12.75">
      <c r="A18" s="222" t="s">
        <v>158</v>
      </c>
      <c r="B18" s="223"/>
      <c r="C18" s="223"/>
      <c r="D18" s="223"/>
      <c r="E18" s="223"/>
      <c r="F18" s="223"/>
      <c r="G18" s="223"/>
      <c r="H18" s="223"/>
      <c r="I18" s="1">
        <v>12</v>
      </c>
      <c r="J18" s="41">
        <v>7327965</v>
      </c>
      <c r="K18" s="30">
        <f>SUM(K14:K17)</f>
        <v>0</v>
      </c>
    </row>
    <row r="19" spans="1:11" ht="12.75">
      <c r="A19" s="222" t="s">
        <v>36</v>
      </c>
      <c r="B19" s="223"/>
      <c r="C19" s="223"/>
      <c r="D19" s="223"/>
      <c r="E19" s="223"/>
      <c r="F19" s="223"/>
      <c r="G19" s="223"/>
      <c r="H19" s="223"/>
      <c r="I19" s="1">
        <v>13</v>
      </c>
      <c r="J19" s="41">
        <v>9981225</v>
      </c>
      <c r="K19" s="30">
        <f>IF(K13&gt;K18,K13-K18,0)</f>
        <v>26667497.44254535</v>
      </c>
    </row>
    <row r="20" spans="1:11" ht="12.75">
      <c r="A20" s="222" t="s">
        <v>37</v>
      </c>
      <c r="B20" s="223"/>
      <c r="C20" s="223"/>
      <c r="D20" s="223"/>
      <c r="E20" s="223"/>
      <c r="F20" s="223"/>
      <c r="G20" s="223"/>
      <c r="H20" s="223"/>
      <c r="I20" s="1">
        <v>14</v>
      </c>
      <c r="J20" s="41">
        <v>0</v>
      </c>
      <c r="K20" s="30">
        <f>IF(K18&gt;K13,K18-K13,0)</f>
        <v>0</v>
      </c>
    </row>
    <row r="21" spans="1:11" ht="12.75">
      <c r="A21" s="211" t="s">
        <v>159</v>
      </c>
      <c r="B21" s="212"/>
      <c r="C21" s="212"/>
      <c r="D21" s="212"/>
      <c r="E21" s="212"/>
      <c r="F21" s="212"/>
      <c r="G21" s="212"/>
      <c r="H21" s="212"/>
      <c r="I21" s="268"/>
      <c r="J21" s="268"/>
      <c r="K21" s="269"/>
    </row>
    <row r="22" spans="1:11" ht="12.75">
      <c r="A22" s="219" t="s">
        <v>178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>
        <v>0</v>
      </c>
      <c r="K22" s="7">
        <v>0</v>
      </c>
    </row>
    <row r="23" spans="1:11" ht="12.75">
      <c r="A23" s="219" t="s">
        <v>179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>
        <v>0</v>
      </c>
      <c r="K23" s="7">
        <v>0</v>
      </c>
    </row>
    <row r="24" spans="1:11" ht="12.75">
      <c r="A24" s="219" t="s">
        <v>180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>
        <v>0</v>
      </c>
      <c r="K24" s="7">
        <v>0</v>
      </c>
    </row>
    <row r="25" spans="1:11" ht="12.75">
      <c r="A25" s="219" t="s">
        <v>181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>
        <v>0</v>
      </c>
      <c r="K25" s="7">
        <v>0</v>
      </c>
    </row>
    <row r="26" spans="1:11" ht="12.75">
      <c r="A26" s="219" t="s">
        <v>182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>
        <v>0</v>
      </c>
      <c r="K26" s="7">
        <v>0</v>
      </c>
    </row>
    <row r="27" spans="1:11" ht="12.75">
      <c r="A27" s="222" t="s">
        <v>168</v>
      </c>
      <c r="B27" s="223"/>
      <c r="C27" s="223"/>
      <c r="D27" s="223"/>
      <c r="E27" s="223"/>
      <c r="F27" s="223"/>
      <c r="G27" s="223"/>
      <c r="H27" s="223"/>
      <c r="I27" s="1">
        <v>20</v>
      </c>
      <c r="J27" s="41">
        <v>0</v>
      </c>
      <c r="K27" s="30">
        <f>SUM(K22:K26)</f>
        <v>0</v>
      </c>
    </row>
    <row r="28" spans="1:11" ht="12.75">
      <c r="A28" s="219" t="s">
        <v>115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7431788</v>
      </c>
      <c r="K28" s="7">
        <v>13456158.918470955</v>
      </c>
    </row>
    <row r="29" spans="1:11" ht="12.75">
      <c r="A29" s="219" t="s">
        <v>116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>
        <v>0</v>
      </c>
      <c r="K29" s="7">
        <v>0</v>
      </c>
    </row>
    <row r="30" spans="1:11" ht="12.75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>
        <v>0</v>
      </c>
      <c r="K30" s="7">
        <v>0</v>
      </c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41">
        <v>7431788</v>
      </c>
      <c r="K31" s="30">
        <f>SUM(K28:K30)</f>
        <v>13456158.918470955</v>
      </c>
    </row>
    <row r="32" spans="1:11" ht="12.75">
      <c r="A32" s="222" t="s">
        <v>38</v>
      </c>
      <c r="B32" s="223"/>
      <c r="C32" s="223"/>
      <c r="D32" s="223"/>
      <c r="E32" s="223"/>
      <c r="F32" s="223"/>
      <c r="G32" s="223"/>
      <c r="H32" s="223"/>
      <c r="I32" s="1">
        <v>25</v>
      </c>
      <c r="J32" s="41">
        <v>0</v>
      </c>
      <c r="K32" s="30">
        <f>IF(K27&gt;K31,K27-K31,0)</f>
        <v>0</v>
      </c>
    </row>
    <row r="33" spans="1:11" ht="12.75">
      <c r="A33" s="222" t="s">
        <v>39</v>
      </c>
      <c r="B33" s="223"/>
      <c r="C33" s="223"/>
      <c r="D33" s="223"/>
      <c r="E33" s="223"/>
      <c r="F33" s="223"/>
      <c r="G33" s="223"/>
      <c r="H33" s="223"/>
      <c r="I33" s="1">
        <v>26</v>
      </c>
      <c r="J33" s="41">
        <v>7431788</v>
      </c>
      <c r="K33" s="30">
        <f>IF(K31&gt;K27,K31-K27,0)</f>
        <v>13456158.918470955</v>
      </c>
    </row>
    <row r="34" spans="1:11" ht="12.75">
      <c r="A34" s="211" t="s">
        <v>160</v>
      </c>
      <c r="B34" s="212"/>
      <c r="C34" s="212"/>
      <c r="D34" s="212"/>
      <c r="E34" s="212"/>
      <c r="F34" s="212"/>
      <c r="G34" s="212"/>
      <c r="H34" s="212"/>
      <c r="I34" s="268"/>
      <c r="J34" s="268"/>
      <c r="K34" s="269"/>
    </row>
    <row r="35" spans="1:11" ht="12.75">
      <c r="A35" s="219" t="s">
        <v>174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>
        <v>0</v>
      </c>
      <c r="K35" s="7">
        <v>0</v>
      </c>
    </row>
    <row r="36" spans="1:11" ht="12.75">
      <c r="A36" s="219" t="s">
        <v>29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>
        <v>4339965</v>
      </c>
      <c r="K36" s="7">
        <v>4268762.15</v>
      </c>
    </row>
    <row r="37" spans="1:11" ht="12.75">
      <c r="A37" s="219" t="s">
        <v>30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>
        <v>0</v>
      </c>
      <c r="K37" s="7">
        <v>136383</v>
      </c>
    </row>
    <row r="38" spans="1:11" ht="12.75">
      <c r="A38" s="222" t="s">
        <v>68</v>
      </c>
      <c r="B38" s="223"/>
      <c r="C38" s="223"/>
      <c r="D38" s="223"/>
      <c r="E38" s="223"/>
      <c r="F38" s="223"/>
      <c r="G38" s="223"/>
      <c r="H38" s="223"/>
      <c r="I38" s="1">
        <v>30</v>
      </c>
      <c r="J38" s="41">
        <v>4339965</v>
      </c>
      <c r="K38" s="30">
        <f>SUM(K35:K37)</f>
        <v>4405145.15</v>
      </c>
    </row>
    <row r="39" spans="1:11" ht="12.75">
      <c r="A39" s="219" t="s">
        <v>31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>
        <v>0</v>
      </c>
      <c r="K39" s="7">
        <v>15962954</v>
      </c>
    </row>
    <row r="40" spans="1:11" ht="12.75">
      <c r="A40" s="219" t="s">
        <v>32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>
        <v>0</v>
      </c>
      <c r="K40" s="7">
        <v>4395</v>
      </c>
    </row>
    <row r="41" spans="1:11" ht="12.75">
      <c r="A41" s="219" t="s">
        <v>33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>
        <v>0</v>
      </c>
      <c r="K41" s="7">
        <v>1200015</v>
      </c>
    </row>
    <row r="42" spans="1:11" ht="12.75">
      <c r="A42" s="219" t="s">
        <v>34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>
        <v>0</v>
      </c>
      <c r="K42" s="7">
        <v>0</v>
      </c>
    </row>
    <row r="43" spans="1:11" ht="12.75">
      <c r="A43" s="219" t="s">
        <v>35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>
        <v>70292</v>
      </c>
      <c r="K43" s="7">
        <v>0</v>
      </c>
    </row>
    <row r="44" spans="1:11" ht="12.75">
      <c r="A44" s="222" t="s">
        <v>69</v>
      </c>
      <c r="B44" s="223"/>
      <c r="C44" s="223"/>
      <c r="D44" s="223"/>
      <c r="E44" s="223"/>
      <c r="F44" s="223"/>
      <c r="G44" s="223"/>
      <c r="H44" s="223"/>
      <c r="I44" s="1">
        <v>36</v>
      </c>
      <c r="J44" s="41">
        <v>70292</v>
      </c>
      <c r="K44" s="30">
        <f>SUM(K39:K43)</f>
        <v>17167364</v>
      </c>
    </row>
    <row r="45" spans="1:11" ht="12.75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41">
        <v>4269673</v>
      </c>
      <c r="K45" s="30">
        <f>IF(K38&gt;K44,K38-K44,0)</f>
        <v>0</v>
      </c>
    </row>
    <row r="46" spans="1:11" ht="12.75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41">
        <v>0</v>
      </c>
      <c r="K46" s="30">
        <f>IF(K44&gt;K38,K44-K38,0)</f>
        <v>12762218.85</v>
      </c>
    </row>
    <row r="47" spans="1:11" ht="12.75">
      <c r="A47" s="219" t="s">
        <v>70</v>
      </c>
      <c r="B47" s="220"/>
      <c r="C47" s="220"/>
      <c r="D47" s="220"/>
      <c r="E47" s="220"/>
      <c r="F47" s="220"/>
      <c r="G47" s="220"/>
      <c r="H47" s="220"/>
      <c r="I47" s="1">
        <v>39</v>
      </c>
      <c r="J47" s="41">
        <v>6819110</v>
      </c>
      <c r="K47" s="30">
        <f>IF(K19-K20+K32-K33+K45-K46&gt;0,K19-K20+K32-K33+K45-K46,0)</f>
        <v>449119.6740743965</v>
      </c>
    </row>
    <row r="48" spans="1:11" ht="12.75">
      <c r="A48" s="219" t="s">
        <v>71</v>
      </c>
      <c r="B48" s="220"/>
      <c r="C48" s="220"/>
      <c r="D48" s="220"/>
      <c r="E48" s="220"/>
      <c r="F48" s="220"/>
      <c r="G48" s="220"/>
      <c r="H48" s="220"/>
      <c r="I48" s="1">
        <v>40</v>
      </c>
      <c r="J48" s="41">
        <v>0</v>
      </c>
      <c r="K48" s="30">
        <f>IF(K20-K19+K33-K32+K46-K45&gt;0,K20-K19+K33-K32+K46-K45,0)</f>
        <v>0</v>
      </c>
    </row>
    <row r="49" spans="1:11" ht="12.75">
      <c r="A49" s="219" t="s">
        <v>161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1729206</v>
      </c>
      <c r="K49" s="7">
        <v>8548316</v>
      </c>
    </row>
    <row r="50" spans="1:11" ht="12.75">
      <c r="A50" s="219" t="s">
        <v>175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>
        <v>6819110</v>
      </c>
      <c r="K50" s="7">
        <f>K47</f>
        <v>449119.6740743965</v>
      </c>
    </row>
    <row r="51" spans="1:11" ht="12.75">
      <c r="A51" s="219" t="s">
        <v>176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>
        <v>0</v>
      </c>
      <c r="K51" s="7">
        <f>K48</f>
        <v>0</v>
      </c>
    </row>
    <row r="52" spans="1:11" ht="12.75">
      <c r="A52" s="225" t="s">
        <v>177</v>
      </c>
      <c r="B52" s="226"/>
      <c r="C52" s="226"/>
      <c r="D52" s="226"/>
      <c r="E52" s="226"/>
      <c r="F52" s="226"/>
      <c r="G52" s="226"/>
      <c r="H52" s="226"/>
      <c r="I52" s="4">
        <v>44</v>
      </c>
      <c r="J52" s="42">
        <v>8548316</v>
      </c>
      <c r="K52" s="38">
        <f>K49+K50-K51</f>
        <v>8997435.674074396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9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43" t="s">
        <v>279</v>
      </c>
      <c r="J4" s="44" t="s">
        <v>318</v>
      </c>
      <c r="K4" s="44" t="s">
        <v>319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49">
        <v>2</v>
      </c>
      <c r="J5" s="50" t="s">
        <v>283</v>
      </c>
      <c r="K5" s="50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199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119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120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121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122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2" t="s">
        <v>198</v>
      </c>
      <c r="B12" s="223"/>
      <c r="C12" s="223"/>
      <c r="D12" s="223"/>
      <c r="E12" s="223"/>
      <c r="F12" s="223"/>
      <c r="G12" s="223"/>
      <c r="H12" s="223"/>
      <c r="I12" s="1">
        <v>6</v>
      </c>
      <c r="J12" s="41">
        <f>SUM(J7:J11)</f>
        <v>0</v>
      </c>
      <c r="K12" s="30">
        <f>SUM(K7:K11)</f>
        <v>0</v>
      </c>
    </row>
    <row r="13" spans="1:11" ht="12.75">
      <c r="A13" s="219" t="s">
        <v>123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124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125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126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127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41">
        <f>SUM(J13:J18)</f>
        <v>0</v>
      </c>
      <c r="K19" s="30">
        <f>SUM(K13:K18)</f>
        <v>0</v>
      </c>
    </row>
    <row r="20" spans="1:11" ht="12.75">
      <c r="A20" s="222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41">
        <f>IF(J12&gt;J19,J12-J19,0)</f>
        <v>0</v>
      </c>
      <c r="K20" s="30">
        <f>IF(K12&gt;K19,K12-K19,0)</f>
        <v>0</v>
      </c>
    </row>
    <row r="21" spans="1:11" ht="12.75">
      <c r="A21" s="234" t="s">
        <v>109</v>
      </c>
      <c r="B21" s="277"/>
      <c r="C21" s="277"/>
      <c r="D21" s="277"/>
      <c r="E21" s="277"/>
      <c r="F21" s="277"/>
      <c r="G21" s="277"/>
      <c r="H21" s="278"/>
      <c r="I21" s="1">
        <v>15</v>
      </c>
      <c r="J21" s="41">
        <f>IF(J19&gt;J12,J19-J12,0)</f>
        <v>0</v>
      </c>
      <c r="K21" s="30">
        <f>IF(K19&gt;K12,K19-K12,0)</f>
        <v>0</v>
      </c>
    </row>
    <row r="22" spans="1:11" ht="12.75">
      <c r="A22" s="211" t="s">
        <v>159</v>
      </c>
      <c r="B22" s="212"/>
      <c r="C22" s="212"/>
      <c r="D22" s="212"/>
      <c r="E22" s="212"/>
      <c r="F22" s="212"/>
      <c r="G22" s="212"/>
      <c r="H22" s="212"/>
      <c r="I22" s="268"/>
      <c r="J22" s="268"/>
      <c r="K22" s="269"/>
    </row>
    <row r="23" spans="1:11" ht="12.75">
      <c r="A23" s="219" t="s">
        <v>165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166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320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321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41">
        <f>SUM(J23:J27)</f>
        <v>0</v>
      </c>
      <c r="K28" s="30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41">
        <f>SUM(J29:J31)</f>
        <v>0</v>
      </c>
      <c r="K32" s="30">
        <f>SUM(K29:K31)</f>
        <v>0</v>
      </c>
    </row>
    <row r="33" spans="1:11" ht="12.75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41">
        <f>IF(J28&gt;J32,J28-J32,0)</f>
        <v>0</v>
      </c>
      <c r="K33" s="30">
        <f>IF(K28&gt;K32,K28-K32,0)</f>
        <v>0</v>
      </c>
    </row>
    <row r="34" spans="1:11" ht="12.75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41">
        <f>IF(J32&gt;J28,J32-J28,0)</f>
        <v>0</v>
      </c>
      <c r="K34" s="30">
        <f>IF(K32&gt;K28,K32-K28,0)</f>
        <v>0</v>
      </c>
    </row>
    <row r="35" spans="1:11" ht="12.75">
      <c r="A35" s="211" t="s">
        <v>160</v>
      </c>
      <c r="B35" s="212"/>
      <c r="C35" s="212"/>
      <c r="D35" s="212"/>
      <c r="E35" s="212"/>
      <c r="F35" s="212"/>
      <c r="G35" s="212"/>
      <c r="H35" s="212"/>
      <c r="I35" s="268">
        <v>0</v>
      </c>
      <c r="J35" s="268"/>
      <c r="K35" s="269"/>
    </row>
    <row r="36" spans="1:11" ht="12.75">
      <c r="A36" s="219" t="s">
        <v>174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41">
        <f>SUM(J36:J38)</f>
        <v>0</v>
      </c>
      <c r="K39" s="30">
        <f>SUM(K36:K38)</f>
        <v>0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35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41">
        <f>SUM(J40:J44)</f>
        <v>0</v>
      </c>
      <c r="K45" s="30">
        <f>SUM(K40:K44)</f>
        <v>0</v>
      </c>
    </row>
    <row r="46" spans="1:11" ht="12.75">
      <c r="A46" s="222" t="s">
        <v>162</v>
      </c>
      <c r="B46" s="223"/>
      <c r="C46" s="223"/>
      <c r="D46" s="223"/>
      <c r="E46" s="223"/>
      <c r="F46" s="223"/>
      <c r="G46" s="223"/>
      <c r="H46" s="223"/>
      <c r="I46" s="1">
        <v>38</v>
      </c>
      <c r="J46" s="41">
        <f>IF(J39&gt;J45,J39-J45,0)</f>
        <v>0</v>
      </c>
      <c r="K46" s="30">
        <f>IF(K39&gt;K45,K39-K45,0)</f>
        <v>0</v>
      </c>
    </row>
    <row r="47" spans="1:11" ht="12.75">
      <c r="A47" s="222" t="s">
        <v>163</v>
      </c>
      <c r="B47" s="223"/>
      <c r="C47" s="223"/>
      <c r="D47" s="223"/>
      <c r="E47" s="223"/>
      <c r="F47" s="223"/>
      <c r="G47" s="223"/>
      <c r="H47" s="223"/>
      <c r="I47" s="1">
        <v>39</v>
      </c>
      <c r="J47" s="41">
        <f>IF(J45&gt;J39,J45-J39,0)</f>
        <v>0</v>
      </c>
      <c r="K47" s="30">
        <f>IF(K45&gt;K39,K45-K39,0)</f>
        <v>0</v>
      </c>
    </row>
    <row r="48" spans="1:11" ht="12.75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41">
        <f>IF(J20-J21+J33-J34+J46-J47&gt;0,J20-J21+J33-J34+J46-J47,0)</f>
        <v>0</v>
      </c>
      <c r="K48" s="30">
        <f>IF(K20-K21+K33-K34+K46-K47&gt;0,K20-K21+K33-K34+K46-K47,0)</f>
        <v>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41">
        <f>IF(J21-J20+J34-J33+J47-J46&gt;0,J21-J20+J34-J33+J47-J46,0)</f>
        <v>0</v>
      </c>
      <c r="K49" s="30">
        <f>IF(K21-K20+K34-K33+K47-K46&gt;0,K21-K20+K34-K33+K47-K46,0)</f>
        <v>0</v>
      </c>
    </row>
    <row r="50" spans="1:11" ht="12.75">
      <c r="A50" s="222" t="s">
        <v>161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176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34" t="s">
        <v>177</v>
      </c>
      <c r="B53" s="235"/>
      <c r="C53" s="235"/>
      <c r="D53" s="235"/>
      <c r="E53" s="235"/>
      <c r="F53" s="235"/>
      <c r="G53" s="235"/>
      <c r="H53" s="235"/>
      <c r="I53" s="4">
        <v>45</v>
      </c>
      <c r="J53" s="42">
        <f>J50+J51-J52</f>
        <v>0</v>
      </c>
      <c r="K53" s="38">
        <f>K50+K51-K52</f>
        <v>0</v>
      </c>
    </row>
    <row r="54" spans="1:11" ht="12.75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24"/>
    </sheetView>
  </sheetViews>
  <sheetFormatPr defaultColWidth="9.140625" defaultRowHeight="12.75"/>
  <cols>
    <col min="1" max="4" width="9.140625" style="52" customWidth="1"/>
    <col min="5" max="5" width="10.140625" style="52" bestFit="1" customWidth="1"/>
    <col min="6" max="16384" width="9.140625" style="52" customWidth="1"/>
  </cols>
  <sheetData>
    <row r="1" spans="1:12" ht="12.75" customHeight="1">
      <c r="A1" s="299" t="s">
        <v>281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51"/>
    </row>
    <row r="2" spans="1:12" ht="15.75">
      <c r="A2" s="132"/>
      <c r="B2" s="133"/>
      <c r="C2" s="284" t="s">
        <v>282</v>
      </c>
      <c r="D2" s="284"/>
      <c r="E2" s="135" t="s">
        <v>347</v>
      </c>
      <c r="F2" s="134" t="s">
        <v>250</v>
      </c>
      <c r="G2" s="285" t="s">
        <v>344</v>
      </c>
      <c r="H2" s="286"/>
      <c r="I2" s="133"/>
      <c r="J2" s="133"/>
      <c r="K2" s="133"/>
      <c r="L2" s="53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56" t="s">
        <v>305</v>
      </c>
      <c r="J3" s="57" t="s">
        <v>150</v>
      </c>
      <c r="K3" s="57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59">
        <v>2</v>
      </c>
      <c r="J4" s="58" t="s">
        <v>283</v>
      </c>
      <c r="K4" s="58" t="s">
        <v>284</v>
      </c>
    </row>
    <row r="5" spans="1:11" ht="12.75">
      <c r="A5" s="289" t="s">
        <v>285</v>
      </c>
      <c r="B5" s="290"/>
      <c r="C5" s="290"/>
      <c r="D5" s="290"/>
      <c r="E5" s="290"/>
      <c r="F5" s="290"/>
      <c r="G5" s="290"/>
      <c r="H5" s="290"/>
      <c r="I5" s="24">
        <v>1</v>
      </c>
      <c r="J5" s="25">
        <v>55566600</v>
      </c>
      <c r="K5" s="25">
        <v>55566600</v>
      </c>
    </row>
    <row r="6" spans="1:11" ht="12.75">
      <c r="A6" s="289" t="s">
        <v>286</v>
      </c>
      <c r="B6" s="290"/>
      <c r="C6" s="290"/>
      <c r="D6" s="290"/>
      <c r="E6" s="290"/>
      <c r="F6" s="290"/>
      <c r="G6" s="290"/>
      <c r="H6" s="290"/>
      <c r="I6" s="24">
        <v>2</v>
      </c>
      <c r="J6" s="26">
        <v>7824089</v>
      </c>
      <c r="K6" s="26">
        <v>8026868.12</v>
      </c>
    </row>
    <row r="7" spans="1:11" ht="12.75">
      <c r="A7" s="289" t="s">
        <v>287</v>
      </c>
      <c r="B7" s="290"/>
      <c r="C7" s="290"/>
      <c r="D7" s="290"/>
      <c r="E7" s="290"/>
      <c r="F7" s="290"/>
      <c r="G7" s="290"/>
      <c r="H7" s="290"/>
      <c r="I7" s="24">
        <v>3</v>
      </c>
      <c r="J7" s="26">
        <v>6484374</v>
      </c>
      <c r="K7" s="26">
        <v>6484308.881699657</v>
      </c>
    </row>
    <row r="8" spans="1:11" ht="12.75">
      <c r="A8" s="289" t="s">
        <v>288</v>
      </c>
      <c r="B8" s="290"/>
      <c r="C8" s="290"/>
      <c r="D8" s="290"/>
      <c r="E8" s="290"/>
      <c r="F8" s="290"/>
      <c r="G8" s="290"/>
      <c r="H8" s="290"/>
      <c r="I8" s="24">
        <v>4</v>
      </c>
      <c r="J8" s="26">
        <v>5949143</v>
      </c>
      <c r="K8" s="26">
        <v>6914141.21365981</v>
      </c>
    </row>
    <row r="9" spans="1:11" ht="12.75">
      <c r="A9" s="289" t="s">
        <v>289</v>
      </c>
      <c r="B9" s="290"/>
      <c r="C9" s="290"/>
      <c r="D9" s="290"/>
      <c r="E9" s="290"/>
      <c r="F9" s="290"/>
      <c r="G9" s="290"/>
      <c r="H9" s="290"/>
      <c r="I9" s="24">
        <v>5</v>
      </c>
      <c r="J9" s="26">
        <v>1023662</v>
      </c>
      <c r="K9" s="26">
        <v>5549516.859032499</v>
      </c>
    </row>
    <row r="10" spans="1:11" ht="12.75">
      <c r="A10" s="289" t="s">
        <v>290</v>
      </c>
      <c r="B10" s="290"/>
      <c r="C10" s="290"/>
      <c r="D10" s="290"/>
      <c r="E10" s="290"/>
      <c r="F10" s="290"/>
      <c r="G10" s="290"/>
      <c r="H10" s="290"/>
      <c r="I10" s="24">
        <v>6</v>
      </c>
      <c r="J10" s="26"/>
      <c r="K10" s="26"/>
    </row>
    <row r="11" spans="1:11" ht="12.75">
      <c r="A11" s="289" t="s">
        <v>291</v>
      </c>
      <c r="B11" s="290"/>
      <c r="C11" s="290"/>
      <c r="D11" s="290"/>
      <c r="E11" s="290"/>
      <c r="F11" s="290"/>
      <c r="G11" s="290"/>
      <c r="H11" s="290"/>
      <c r="I11" s="24">
        <v>7</v>
      </c>
      <c r="J11" s="26"/>
      <c r="K11" s="26"/>
    </row>
    <row r="12" spans="1:11" ht="12.75">
      <c r="A12" s="289" t="s">
        <v>292</v>
      </c>
      <c r="B12" s="290"/>
      <c r="C12" s="290"/>
      <c r="D12" s="290"/>
      <c r="E12" s="290"/>
      <c r="F12" s="290"/>
      <c r="G12" s="290"/>
      <c r="H12" s="290"/>
      <c r="I12" s="24">
        <v>8</v>
      </c>
      <c r="J12" s="26"/>
      <c r="K12" s="26"/>
    </row>
    <row r="13" spans="1:11" ht="12.75">
      <c r="A13" s="289" t="s">
        <v>293</v>
      </c>
      <c r="B13" s="290"/>
      <c r="C13" s="290"/>
      <c r="D13" s="290"/>
      <c r="E13" s="290"/>
      <c r="F13" s="290"/>
      <c r="G13" s="290"/>
      <c r="H13" s="290"/>
      <c r="I13" s="24">
        <v>9</v>
      </c>
      <c r="J13" s="26"/>
      <c r="K13" s="26"/>
    </row>
    <row r="14" spans="1:11" ht="12.75">
      <c r="A14" s="291" t="s">
        <v>294</v>
      </c>
      <c r="B14" s="292"/>
      <c r="C14" s="292"/>
      <c r="D14" s="292"/>
      <c r="E14" s="292"/>
      <c r="F14" s="292"/>
      <c r="G14" s="292"/>
      <c r="H14" s="292"/>
      <c r="I14" s="24">
        <v>10</v>
      </c>
      <c r="J14" s="54">
        <f>SUM(J5:J13)</f>
        <v>76847868</v>
      </c>
      <c r="K14" s="54">
        <f>SUM(K5:K13)</f>
        <v>82541435.07439196</v>
      </c>
    </row>
    <row r="15" spans="1:11" ht="12.75">
      <c r="A15" s="289" t="s">
        <v>295</v>
      </c>
      <c r="B15" s="290"/>
      <c r="C15" s="290"/>
      <c r="D15" s="290"/>
      <c r="E15" s="290"/>
      <c r="F15" s="290"/>
      <c r="G15" s="290"/>
      <c r="H15" s="290"/>
      <c r="I15" s="24">
        <v>11</v>
      </c>
      <c r="J15" s="26">
        <v>7667</v>
      </c>
      <c r="K15" s="26"/>
    </row>
    <row r="16" spans="1:11" ht="12.75">
      <c r="A16" s="289" t="s">
        <v>296</v>
      </c>
      <c r="B16" s="290"/>
      <c r="C16" s="290"/>
      <c r="D16" s="290"/>
      <c r="E16" s="290"/>
      <c r="F16" s="290"/>
      <c r="G16" s="290"/>
      <c r="H16" s="290"/>
      <c r="I16" s="24">
        <v>12</v>
      </c>
      <c r="J16" s="26"/>
      <c r="K16" s="26"/>
    </row>
    <row r="17" spans="1:11" ht="12.75">
      <c r="A17" s="289" t="s">
        <v>297</v>
      </c>
      <c r="B17" s="290"/>
      <c r="C17" s="290"/>
      <c r="D17" s="290"/>
      <c r="E17" s="290"/>
      <c r="F17" s="290"/>
      <c r="G17" s="290"/>
      <c r="H17" s="290"/>
      <c r="I17" s="24">
        <v>13</v>
      </c>
      <c r="J17" s="26"/>
      <c r="K17" s="26"/>
    </row>
    <row r="18" spans="1:11" ht="12.75">
      <c r="A18" s="289" t="s">
        <v>298</v>
      </c>
      <c r="B18" s="290"/>
      <c r="C18" s="290"/>
      <c r="D18" s="290"/>
      <c r="E18" s="290"/>
      <c r="F18" s="290"/>
      <c r="G18" s="290"/>
      <c r="H18" s="290"/>
      <c r="I18" s="24">
        <v>14</v>
      </c>
      <c r="J18" s="26"/>
      <c r="K18" s="26"/>
    </row>
    <row r="19" spans="1:11" ht="12.75">
      <c r="A19" s="289" t="s">
        <v>299</v>
      </c>
      <c r="B19" s="290"/>
      <c r="C19" s="290"/>
      <c r="D19" s="290"/>
      <c r="E19" s="290"/>
      <c r="F19" s="290"/>
      <c r="G19" s="290"/>
      <c r="H19" s="290"/>
      <c r="I19" s="24">
        <v>15</v>
      </c>
      <c r="J19" s="26"/>
      <c r="K19" s="26"/>
    </row>
    <row r="20" spans="1:11" ht="12.75">
      <c r="A20" s="289" t="s">
        <v>300</v>
      </c>
      <c r="B20" s="290"/>
      <c r="C20" s="290"/>
      <c r="D20" s="290"/>
      <c r="E20" s="290"/>
      <c r="F20" s="290"/>
      <c r="G20" s="290"/>
      <c r="H20" s="290"/>
      <c r="I20" s="24">
        <v>16</v>
      </c>
      <c r="J20" s="26"/>
      <c r="K20" s="26"/>
    </row>
    <row r="21" spans="1:11" ht="12.75">
      <c r="A21" s="291" t="s">
        <v>301</v>
      </c>
      <c r="B21" s="292"/>
      <c r="C21" s="292"/>
      <c r="D21" s="292"/>
      <c r="E21" s="292"/>
      <c r="F21" s="292"/>
      <c r="G21" s="292"/>
      <c r="H21" s="292"/>
      <c r="I21" s="24">
        <v>17</v>
      </c>
      <c r="J21" s="55">
        <f>SUM(J15:J20)</f>
        <v>7667</v>
      </c>
      <c r="K21" s="55">
        <f>SUM(K15:K20)</f>
        <v>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93" t="s">
        <v>302</v>
      </c>
      <c r="B23" s="294"/>
      <c r="C23" s="294"/>
      <c r="D23" s="294"/>
      <c r="E23" s="294"/>
      <c r="F23" s="294"/>
      <c r="G23" s="294"/>
      <c r="H23" s="294"/>
      <c r="I23" s="27">
        <v>18</v>
      </c>
      <c r="J23" s="25">
        <v>76733311</v>
      </c>
      <c r="K23" s="25">
        <v>82517816</v>
      </c>
    </row>
    <row r="24" spans="1:11" ht="17.25" customHeight="1">
      <c r="A24" s="295" t="s">
        <v>303</v>
      </c>
      <c r="B24" s="296"/>
      <c r="C24" s="296"/>
      <c r="D24" s="296"/>
      <c r="E24" s="296"/>
      <c r="F24" s="296"/>
      <c r="G24" s="296"/>
      <c r="H24" s="296"/>
      <c r="I24" s="28">
        <v>19</v>
      </c>
      <c r="J24" s="55">
        <v>122226</v>
      </c>
      <c r="K24" s="55">
        <v>23619.1977</v>
      </c>
    </row>
    <row r="25" spans="1:11" ht="30" customHeight="1">
      <c r="A25" s="297" t="s">
        <v>304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2" dxfId="0" operator="lessThan" stopIfTrue="1">
      <formula>#REF!</formula>
    </cfRule>
  </conditionalFormatting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32" sqref="D32"/>
    </sheetView>
  </sheetViews>
  <sheetFormatPr defaultColWidth="9.140625" defaultRowHeight="12.75"/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2.75" customHeight="1">
      <c r="A4" s="306" t="s">
        <v>350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306"/>
      <c r="B12" s="306"/>
      <c r="C12" s="306"/>
      <c r="D12" s="306"/>
      <c r="E12" s="306"/>
      <c r="F12" s="306"/>
      <c r="G12" s="306"/>
      <c r="H12" s="306"/>
      <c r="I12" s="306"/>
      <c r="J12" s="306"/>
    </row>
    <row r="13" spans="1:10" ht="12.75">
      <c r="A13" s="306"/>
      <c r="B13" s="306"/>
      <c r="C13" s="306"/>
      <c r="D13" s="306"/>
      <c r="E13" s="306"/>
      <c r="F13" s="306"/>
      <c r="G13" s="306"/>
      <c r="H13" s="306"/>
      <c r="I13" s="306"/>
      <c r="J13" s="306"/>
    </row>
    <row r="14" spans="1:10" ht="12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22"/>
      <c r="B26" s="22"/>
      <c r="C26" s="22"/>
      <c r="D26" s="22"/>
      <c r="E26" s="22"/>
      <c r="F26" s="22"/>
      <c r="G26" s="22"/>
      <c r="H26" s="22"/>
      <c r="I26" s="23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</sheetData>
  <sheetProtection/>
  <mergeCells count="2">
    <mergeCell ref="A2:J2"/>
    <mergeCell ref="A4:J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Irena Vrtarić</cp:lastModifiedBy>
  <cp:lastPrinted>2015-02-11T11:46:12Z</cp:lastPrinted>
  <dcterms:created xsi:type="dcterms:W3CDTF">2008-10-17T11:51:54Z</dcterms:created>
  <dcterms:modified xsi:type="dcterms:W3CDTF">2015-02-12T06:55:14Z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