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<sst xmlns="http://schemas.openxmlformats.org/spreadsheetml/2006/main" count="405" uniqueCount="351">
  <si>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</si>
  <si>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</si>
  <si>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</si>
  <si>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</si>
  <si>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</si>
  <si>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</si>
  <si>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</si>
  <si>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</si>
  <si>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</si>
  <si>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</si>
  <si>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</si>
  <si>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</si>
  <si>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</si>
  <si>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</si>
  <si>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</si>
  <si>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</si>
  <si>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</si>
  <si>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</si>
  <si>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</si>
  <si>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</si>
  <si>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</si>
  <si>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</si>
  <si>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</si>
  <si>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</si>
  <si>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</si>
  <si>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</si>
  <si>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</si>
  <si>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</si>
  <si>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</si>
  <si>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</si>
  <si>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</si>
  <si>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</si>
  <si>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</si>
  <si>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</si>
  <si>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</si>
  <si>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</si>
  <si>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</si>
  <si>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</si>
  <si>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</si>
  <si>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</si>
  <si>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</si>
  <si>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</si>
  <si>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</si>
  <si>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</si>
  <si>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</si>
  <si>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</si>
  <si>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</si>
  <si>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</si>
  <si>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</si>
  <si>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</si>
  <si>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</si>
  <si>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</si>
  <si>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</si>
  <si>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</si>
  <si>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</si>
  <si>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</si>
  <si>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</si>
  <si>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</si>
  <si>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</si>
  <si>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</si>
  <si>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</si>
  <si>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</si>
  <si>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</si>
  <si>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</si>
  <si>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</si>
  <si>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</si>
  <si>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</si>
  <si>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</si>
  <si>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</si>
  <si>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</si>
  <si>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</si>
  <si>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</si>
  <si>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</si>
  <si>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</si>
  <si>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</si>
  <si>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</si>
  <si>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</si>
  <si>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</si>
  <si>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</si>
  <si>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</si>
  <si>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</si>
  <si>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</si>
  <si>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</si>
  <si>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</si>
  <si>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</si>
  <si>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</si>
  <si>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</si>
  <si>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</si>
  <si>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</si>
  <si>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</si>
  <si>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</si>
  <si>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</si>
  <si>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</si>
  <si>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</si>
  <si>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</si>
  <si>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</si>
  <si>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</si>
  <si>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</si>
  <si>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</si>
  <si>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</si>
  <si>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</si>
  <si>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</si>
  <si>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</si>
  <si>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</si>
  <si>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</si>
  <si>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</si>
  <si>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</si>
  <si>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</si>
  <si>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</si>
  <si>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</si>
  <si>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</si>
  <si>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</si>
  <si>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</si>
  <si>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</si>
  <si>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</si>
  <si>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</si>
  <si>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</si>
  <si>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</si>
  <si>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</si>
  <si>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</si>
  <si>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</si>
  <si>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</si>
  <si>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</si>
  <si>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</si>
  <si>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</si>
  <si>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</si>
  <si>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</si>
  <si>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</si>
  <si>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</si>
  <si>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</si>
  <si>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</si>
  <si>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</si>
  <si>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</si>
  <si>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</si>
  <si>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</si>
  <si>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</si>
  <si>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</si>
  <si>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</si>
  <si>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</si>
  <si>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</si>
  <si>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</si>
  <si>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</si>
  <si>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</si>
  <si>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</si>
  <si>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</si>
  <si>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</si>
  <si>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</si>
  <si>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</si>
  <si>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</si>
  <si>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</si>
  <si>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</si>
  <si>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</si>
  <si>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</si>
  <si>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</si>
  <si>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</si>
  <si>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</si>
  <si>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</si>
  <si>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</si>
  <si>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</si>
  <si>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</si>
  <si>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</si>
  <si>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</si>
  <si>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</si>
  <si>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</si>
  <si>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</si>
  <si>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</si>
  <si>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</si>
  <si>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</si>
  <si>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</si>
  <si>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</si>
  <si>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</si>
  <si>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</si>
  <si>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</si>
  <si>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</si>
  <si>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</si>
  <si>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</si>
  <si>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</si>
  <si>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</si>
  <si>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</si>
  <si>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</si>
  <si>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</si>
  <si>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</si>
  <si>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</si>
  <si>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</si>
  <si>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</si>
  <si>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</si>
  <si>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</si>
  <si>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</si>
  <si>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</si>
  <si>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</si>
  <si>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</si>
  <si>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</si>
  <si>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</si>
  <si>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</si>
  <si>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</si>
  <si>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</si>
  <si>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</si>
  <si>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</si>
  <si>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</si>
  <si>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</si>
  <si>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</si>
  <si>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</si>
  <si>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</si>
  <si>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</si>
  <si>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</si>
  <si>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</si>
  <si>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</si>
  <si>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</si>
  <si>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</si>
  <si>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</si>
  <si>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</si>
  <si>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</si>
  <si>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</si>
  <si>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</si>
  <si>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</si>
  <si>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</si>
  <si>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</si>
  <si>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</si>
  <si>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</si>
  <si>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</si>
  <si>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</si>
  <si>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</si>
  <si>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</si>
  <si>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</si>
  <si>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</si>
  <si>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</si>
  <si>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</si>
  <si>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</si>
  <si>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</si>
  <si>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</si>
  <si>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</si>
  <si>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</si>
  <si>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</si>
  <si>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</si>
  <si>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</si>
  <si>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</si>
  <si>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</si>
  <si>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</si>
  <si>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</si>
  <si>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</si>
  <si>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</si>
  <si>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</si>
  <si>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</si>
  <si>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</si>
  <si>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</si>
  <si>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</si>
  <si>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</si>
  <si>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</si>
  <si>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</si>
  <si>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</si>
  <si>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</si>
  <si>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</si>
  <si>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</si>
  <si>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</si>
  <si>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</si>
  <si>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</si>
  <si>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</si>
  <si>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</si>
  <si>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</si>
  <si>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</si>
  <si>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</si>
  <si>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</si>
  <si>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</si>
  <si>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</si>
  <si>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</si>
  <si>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</si>
  <si>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</si>
  <si>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</si>
  <si>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</si>
  <si>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</si>
  <si>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</si>
  <si>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</si>
  <si>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</si>
  <si>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</si>
  <si>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</si>
  <si>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</si>
  <si>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</si>
  <si>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</si>
  <si>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</si>
  <si>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</si>
  <si>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</si>
  <si>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</si>
  <si>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</si>
  <si>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</si>
  <si>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</si>
  <si>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</si>
  <si>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</si>
  <si>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</si>
  <si>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</si>
  <si>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</si>
  <si>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</si>
  <si>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</si>
  <si>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</si>
  <si>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</si>
  <si>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</si>
  <si>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</si>
  <si>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</si>
  <si>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</si>
  <si>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</si>
  <si>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</si>
  <si>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</si>
  <si>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</si>
  <si>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</si>
  <si>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</si>
  <si>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</si>
  <si>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</si>
  <si>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</si>
  <si>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</si>
  <si>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</si>
  <si>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</si>
  <si>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</si>
  <si>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</si>
  <si>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</si>
  <si>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</si>
  <si>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</si>
  <si>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</si>
  <si>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</si>
  <si>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</si>
  <si>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</si>
  <si>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</si>
  <si>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</si>
  <si>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</si>
  <si>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1.1.2015.</t>
  </si>
  <si>
    <t>30.06.2015.</t>
  </si>
  <si>
    <t>03632636</t>
  </si>
  <si>
    <t>070032908</t>
  </si>
  <si>
    <t>95240603723</t>
  </si>
  <si>
    <t>METALSKA INDUSTRIJA VARAŽDIN DD</t>
  </si>
  <si>
    <t>VARAŽDIN</t>
  </si>
  <si>
    <t>FABIJANSKA 33</t>
  </si>
  <si>
    <t>miv@miv.hr</t>
  </si>
  <si>
    <t>http://www.miv.hr</t>
  </si>
  <si>
    <t>VARAŽDINSKA</t>
  </si>
  <si>
    <t>2451</t>
  </si>
  <si>
    <t>Vrtarić Irena</t>
  </si>
  <si>
    <t>042290102</t>
  </si>
  <si>
    <t>042330133</t>
  </si>
  <si>
    <t>irena.vrtaric@miv.hr</t>
  </si>
  <si>
    <t>Turek Franjo</t>
  </si>
  <si>
    <t>stanje na dan 30.06.2015.</t>
  </si>
  <si>
    <t>Obveznik: METALSKA INDUSTRIJA VARAŽDIN D.D.</t>
  </si>
  <si>
    <t>u razdoblju 01.01.2015. do 30.06.2015.</t>
  </si>
  <si>
    <t>01.01.2015.</t>
  </si>
  <si>
    <t>Potraživanja od kupaca su na kraju prvog polugodišta veća za 30% u odnosu na usporedni datum prošle godine. Ukupne zalihe povećane su  za 19% u odnosu na prethodnu godinu uslijed povećanja zaliha proizvodnje u tijeku matičnog društva. Obveze prema dobavljačima povećane su za 55% uslijed povećane nabave sirovina i materijala za realizaciju prodaje. Prihodi od prodaje povećani su za 7%. Ostvarena je konsolidirana sveobuhvatna dobit u iznosu 3.715 tis kn.</t>
  </si>
  <si>
    <t>DA</t>
  </si>
  <si>
    <t>STROJAR D.O.O.</t>
  </si>
  <si>
    <t>BISTRA</t>
  </si>
  <si>
    <t>3224171</t>
  </si>
  <si>
    <t>METALSKA INDUSTRIJA VARAŽDIN-TRADE D.O.O.</t>
  </si>
  <si>
    <t>BEOGRAD</t>
  </si>
  <si>
    <t>20778938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</si>
</sst>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16" xfId="58" applyFont="1" applyBorder="1" applyAlignment="1">
      <alignment/>
      <protection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6" fillId="0" borderId="0" xfId="65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8" applyFont="1" applyBorder="1" applyAlignment="1">
      <alignment/>
      <protection/>
    </xf>
    <xf numFmtId="0" fontId="3" fillId="0" borderId="23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3" fillId="0" borderId="24" xfId="58" applyFont="1" applyBorder="1" applyAlignment="1" applyProtection="1">
      <alignment horizontal="left" vertical="center" wrapText="1"/>
      <protection hidden="1"/>
    </xf>
    <xf numFmtId="0" fontId="3" fillId="0" borderId="25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4" xfId="58" applyFont="1" applyFill="1" applyBorder="1" applyAlignment="1" applyProtection="1">
      <alignment/>
      <protection hidden="1"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49" fontId="2" fillId="0" borderId="24" xfId="58" applyNumberFormat="1" applyFont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Fill="1" applyBorder="1" applyAlignment="1" applyProtection="1">
      <alignment vertical="center"/>
      <protection hidden="1"/>
    </xf>
    <xf numFmtId="0" fontId="13" fillId="0" borderId="24" xfId="65" applyFont="1" applyFill="1" applyBorder="1" applyAlignment="1" applyProtection="1">
      <alignment vertical="center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4" xfId="65" applyBorder="1" applyAlignment="1">
      <alignment/>
      <protection/>
    </xf>
    <xf numFmtId="0" fontId="2" fillId="0" borderId="25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8" xfId="58" applyFont="1" applyFill="1" applyBorder="1" applyAlignment="1" applyProtection="1">
      <alignment horizontal="center" vertical="center"/>
      <protection hidden="1" locked="0"/>
    </xf>
    <xf numFmtId="49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24" xfId="58" applyFont="1" applyBorder="1" applyAlignment="1" applyProtection="1">
      <alignment wrapText="1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vertical="top"/>
      <protection hidden="1"/>
    </xf>
    <xf numFmtId="0" fontId="3" fillId="0" borderId="0" xfId="58" applyFont="1" applyBorder="1" applyAlignment="1">
      <alignment/>
      <protection/>
    </xf>
    <xf numFmtId="0" fontId="3" fillId="0" borderId="24" xfId="58" applyFont="1" applyBorder="1" applyAlignment="1" applyProtection="1">
      <alignment horizontal="left" vertical="top" wrapText="1"/>
      <protection hidden="1"/>
    </xf>
    <xf numFmtId="0" fontId="3" fillId="0" borderId="25" xfId="58" applyFont="1" applyBorder="1" applyAlignment="1">
      <alignment/>
      <protection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24" xfId="58" applyFont="1" applyBorder="1" applyAlignment="1" applyProtection="1">
      <alignment horizontal="left" vertical="top" wrapText="1" indent="2"/>
      <protection hidden="1"/>
    </xf>
    <xf numFmtId="0" fontId="3" fillId="0" borderId="25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>
      <alignment/>
      <protection/>
    </xf>
    <xf numFmtId="0" fontId="3" fillId="0" borderId="25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60" applyFont="1" applyAlignment="1" applyProtection="1">
      <alignment vertical="top"/>
      <protection hidden="1"/>
    </xf>
    <xf numFmtId="0" fontId="3" fillId="0" borderId="0" xfId="60" applyFont="1" applyAlignment="1" applyProtection="1">
      <alignment/>
      <protection hidden="1"/>
    </xf>
    <xf numFmtId="0" fontId="3" fillId="0" borderId="0" xfId="60" applyFont="1" applyAlignment="1" applyProtection="1">
      <alignment horizontal="right" vertical="center"/>
      <protection hidden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0" xfId="60" applyFont="1" applyFill="1" applyBorder="1" applyAlignment="1" applyProtection="1">
      <alignment horizontal="center"/>
      <protection hidden="1"/>
    </xf>
    <xf numFmtId="0" fontId="3" fillId="0" borderId="0" xfId="60" applyFont="1" applyFill="1" applyBorder="1" applyAlignment="1" applyProtection="1">
      <alignment horizontal="center" vertical="top"/>
      <protection hidden="1"/>
    </xf>
    <xf numFmtId="0" fontId="3" fillId="0" borderId="0" xfId="60" applyFont="1" applyFill="1" applyAlignment="1" applyProtection="1">
      <alignment horizontal="center" vertical="top"/>
      <protection hidden="1"/>
    </xf>
    <xf numFmtId="0" fontId="3" fillId="0" borderId="25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4" xfId="58" applyFont="1" applyBorder="1" applyAlignment="1" applyProtection="1">
      <alignment horizontal="center" vertical="center" wrapText="1"/>
      <protection hidden="1"/>
    </xf>
    <xf numFmtId="0" fontId="3" fillId="0" borderId="25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horizontal="right"/>
      <protection hidden="1"/>
    </xf>
    <xf numFmtId="0" fontId="1" fillId="0" borderId="25" xfId="58" applyFont="1" applyBorder="1" applyAlignment="1" applyProtection="1">
      <alignment horizontal="right" vertical="center" wrapText="1"/>
      <protection hidden="1"/>
    </xf>
    <xf numFmtId="0" fontId="1" fillId="0" borderId="24" xfId="58" applyFont="1" applyBorder="1" applyAlignment="1" applyProtection="1">
      <alignment horizontal="right" wrapText="1"/>
      <protection hidden="1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4" applyFont="1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24" xfId="58" applyFont="1" applyBorder="1" applyAlignment="1">
      <alignment horizontal="center"/>
      <protection/>
    </xf>
    <xf numFmtId="0" fontId="2" fillId="0" borderId="27" xfId="60" applyFont="1" applyFill="1" applyBorder="1" applyAlignment="1" applyProtection="1">
      <alignment horizontal="center" vertical="center"/>
      <protection hidden="1" locked="0"/>
    </xf>
    <xf numFmtId="0" fontId="2" fillId="0" borderId="28" xfId="60" applyFont="1" applyFill="1" applyBorder="1" applyAlignment="1" applyProtection="1">
      <alignment horizontal="center" vertical="center"/>
      <protection hidden="1" locked="0"/>
    </xf>
    <xf numFmtId="0" fontId="2" fillId="0" borderId="29" xfId="60" applyFont="1" applyFill="1" applyBorder="1" applyAlignment="1" applyProtection="1">
      <alignment horizontal="center" vertical="center"/>
      <protection hidden="1" locked="0"/>
    </xf>
    <xf numFmtId="49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60" applyFont="1" applyFill="1" applyBorder="1" applyAlignment="1" applyProtection="1">
      <alignment horizontal="center" vertical="top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2" xfId="58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8" applyFont="1" applyBorder="1" applyAlignment="1">
      <alignment/>
      <protection/>
    </xf>
    <xf numFmtId="0" fontId="10" fillId="0" borderId="22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0" borderId="27" xfId="54" applyNumberFormat="1" applyFont="1" applyFill="1" applyBorder="1" applyAlignment="1" applyProtection="1">
      <alignment horizontal="left" vertical="center"/>
      <protection hidden="1" locked="0"/>
    </xf>
    <xf numFmtId="0" fontId="17" fillId="0" borderId="0" xfId="65" applyFont="1" applyBorder="1" applyAlignment="1" applyProtection="1">
      <alignment horizontal="left"/>
      <protection hidden="1"/>
    </xf>
    <xf numFmtId="0" fontId="18" fillId="0" borderId="0" xfId="65" applyFont="1" applyBorder="1" applyAlignment="1">
      <alignment/>
      <protection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4" xfId="6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5" applyFont="1" applyAlignment="1">
      <alignment/>
      <protection/>
    </xf>
    <xf numFmtId="0" fontId="15" fillId="0" borderId="0" xfId="65" applyNumberFormat="1" applyFont="1" applyBorder="1" applyAlignment="1">
      <alignment horizontal="left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_TFI-POD" xfId="58"/>
    <cellStyle name="Normal_TFI-POD 2" xfId="59"/>
    <cellStyle name="Normal_TFI-POD 3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ena.vrtaric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miv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19" sqref="H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2" t="s">
        <v>248</v>
      </c>
      <c r="B1" s="193"/>
      <c r="C1" s="193"/>
      <c r="D1" s="67"/>
      <c r="E1" s="67"/>
      <c r="F1" s="67"/>
      <c r="G1" s="67"/>
      <c r="H1" s="67"/>
      <c r="I1" s="68"/>
      <c r="J1" s="10"/>
      <c r="K1" s="10"/>
      <c r="L1" s="10"/>
    </row>
    <row r="2" spans="1:12" ht="12.75">
      <c r="A2" s="144" t="s">
        <v>249</v>
      </c>
      <c r="B2" s="145"/>
      <c r="C2" s="145"/>
      <c r="D2" s="146"/>
      <c r="E2" s="89" t="s">
        <v>322</v>
      </c>
      <c r="F2" s="96"/>
      <c r="G2" s="12" t="s">
        <v>250</v>
      </c>
      <c r="H2" s="89" t="s">
        <v>323</v>
      </c>
      <c r="I2" s="69"/>
      <c r="J2" s="10"/>
      <c r="K2" s="10"/>
      <c r="L2" s="10"/>
    </row>
    <row r="3" spans="1:12" ht="12.75">
      <c r="A3" s="70"/>
      <c r="B3" s="13"/>
      <c r="C3" s="13"/>
      <c r="D3" s="13"/>
      <c r="E3" s="14"/>
      <c r="F3" s="14"/>
      <c r="G3" s="13"/>
      <c r="H3" s="13"/>
      <c r="I3" s="71"/>
      <c r="J3" s="10"/>
      <c r="K3" s="10"/>
      <c r="L3" s="10"/>
    </row>
    <row r="4" spans="1:12" ht="15.75">
      <c r="A4" s="147" t="s">
        <v>316</v>
      </c>
      <c r="B4" s="148"/>
      <c r="C4" s="148"/>
      <c r="D4" s="148"/>
      <c r="E4" s="148"/>
      <c r="F4" s="148"/>
      <c r="G4" s="148"/>
      <c r="H4" s="148"/>
      <c r="I4" s="149"/>
      <c r="J4" s="10"/>
      <c r="K4" s="10"/>
      <c r="L4" s="10"/>
    </row>
    <row r="5" spans="1:12" ht="12.75">
      <c r="A5" s="72"/>
      <c r="B5" s="15"/>
      <c r="C5" s="15"/>
      <c r="D5" s="15"/>
      <c r="E5" s="16"/>
      <c r="F5" s="73"/>
      <c r="G5" s="17"/>
      <c r="H5" s="18"/>
      <c r="I5" s="74"/>
      <c r="J5" s="10"/>
      <c r="K5" s="10"/>
      <c r="L5" s="10"/>
    </row>
    <row r="6" spans="1:12" ht="12.75">
      <c r="A6" s="150" t="s">
        <v>251</v>
      </c>
      <c r="B6" s="151"/>
      <c r="C6" s="142" t="s">
        <v>324</v>
      </c>
      <c r="D6" s="143"/>
      <c r="E6" s="97"/>
      <c r="F6" s="97"/>
      <c r="G6" s="97"/>
      <c r="H6" s="97"/>
      <c r="I6" s="98"/>
      <c r="J6" s="10"/>
      <c r="K6" s="10"/>
      <c r="L6" s="10"/>
    </row>
    <row r="7" spans="1:12" ht="12.75">
      <c r="A7" s="99"/>
      <c r="B7" s="100"/>
      <c r="C7" s="101"/>
      <c r="D7" s="101"/>
      <c r="E7" s="97"/>
      <c r="F7" s="97"/>
      <c r="G7" s="97"/>
      <c r="H7" s="97"/>
      <c r="I7" s="98"/>
      <c r="J7" s="10"/>
      <c r="K7" s="10"/>
      <c r="L7" s="10"/>
    </row>
    <row r="8" spans="1:12" ht="12.75" customHeight="1">
      <c r="A8" s="152" t="s">
        <v>252</v>
      </c>
      <c r="B8" s="153"/>
      <c r="C8" s="142" t="s">
        <v>325</v>
      </c>
      <c r="D8" s="143"/>
      <c r="E8" s="97"/>
      <c r="F8" s="97"/>
      <c r="G8" s="97"/>
      <c r="H8" s="97"/>
      <c r="I8" s="102"/>
      <c r="J8" s="10"/>
      <c r="K8" s="10"/>
      <c r="L8" s="10"/>
    </row>
    <row r="9" spans="1:12" ht="12.75">
      <c r="A9" s="103"/>
      <c r="B9" s="104"/>
      <c r="C9" s="105"/>
      <c r="D9" s="101"/>
      <c r="E9" s="21"/>
      <c r="F9" s="21"/>
      <c r="G9" s="21"/>
      <c r="H9" s="21"/>
      <c r="I9" s="102"/>
      <c r="J9" s="10"/>
      <c r="K9" s="10"/>
      <c r="L9" s="10"/>
    </row>
    <row r="10" spans="1:12" ht="12.75" customHeight="1">
      <c r="A10" s="139" t="s">
        <v>253</v>
      </c>
      <c r="B10" s="140"/>
      <c r="C10" s="142" t="s">
        <v>326</v>
      </c>
      <c r="D10" s="143"/>
      <c r="E10" s="21"/>
      <c r="F10" s="21"/>
      <c r="G10" s="21"/>
      <c r="H10" s="21"/>
      <c r="I10" s="102"/>
      <c r="J10" s="10"/>
      <c r="K10" s="10"/>
      <c r="L10" s="10"/>
    </row>
    <row r="11" spans="1:12" ht="12.75">
      <c r="A11" s="141"/>
      <c r="B11" s="140"/>
      <c r="C11" s="21"/>
      <c r="D11" s="21"/>
      <c r="E11" s="21"/>
      <c r="F11" s="21"/>
      <c r="G11" s="21"/>
      <c r="H11" s="21"/>
      <c r="I11" s="102"/>
      <c r="J11" s="10"/>
      <c r="K11" s="10"/>
      <c r="L11" s="10"/>
    </row>
    <row r="12" spans="1:12" ht="12.75">
      <c r="A12" s="150" t="s">
        <v>254</v>
      </c>
      <c r="B12" s="151"/>
      <c r="C12" s="154" t="s">
        <v>327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99"/>
      <c r="B13" s="100"/>
      <c r="C13" s="106"/>
      <c r="D13" s="21"/>
      <c r="E13" s="21"/>
      <c r="F13" s="21"/>
      <c r="G13" s="21"/>
      <c r="H13" s="21"/>
      <c r="I13" s="102"/>
      <c r="J13" s="10"/>
      <c r="K13" s="10"/>
      <c r="L13" s="10"/>
    </row>
    <row r="14" spans="1:12" ht="12.75">
      <c r="A14" s="150" t="s">
        <v>255</v>
      </c>
      <c r="B14" s="151"/>
      <c r="C14" s="157">
        <v>42000</v>
      </c>
      <c r="D14" s="158"/>
      <c r="E14" s="101"/>
      <c r="F14" s="154" t="s">
        <v>328</v>
      </c>
      <c r="G14" s="155"/>
      <c r="H14" s="155"/>
      <c r="I14" s="156"/>
      <c r="J14" s="10"/>
      <c r="K14" s="10"/>
      <c r="L14" s="10"/>
    </row>
    <row r="15" spans="1:12" ht="12.75">
      <c r="A15" s="99"/>
      <c r="B15" s="100"/>
      <c r="C15" s="101"/>
      <c r="D15" s="101"/>
      <c r="E15" s="101"/>
      <c r="F15" s="101"/>
      <c r="G15" s="101"/>
      <c r="H15" s="101"/>
      <c r="I15" s="101"/>
      <c r="J15" s="10"/>
      <c r="K15" s="10"/>
      <c r="L15" s="10"/>
    </row>
    <row r="16" spans="1:12" ht="12.75">
      <c r="A16" s="150" t="s">
        <v>256</v>
      </c>
      <c r="B16" s="151"/>
      <c r="C16" s="154" t="s">
        <v>329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99"/>
      <c r="B17" s="100"/>
      <c r="C17" s="101"/>
      <c r="D17" s="101"/>
      <c r="E17" s="101"/>
      <c r="F17" s="101"/>
      <c r="G17" s="101"/>
      <c r="H17" s="101"/>
      <c r="I17" s="101"/>
      <c r="J17" s="10"/>
      <c r="K17" s="10"/>
      <c r="L17" s="10"/>
    </row>
    <row r="18" spans="1:12" ht="12.75">
      <c r="A18" s="150" t="s">
        <v>257</v>
      </c>
      <c r="B18" s="151"/>
      <c r="C18" s="159" t="s">
        <v>330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ht="12.75">
      <c r="A19" s="99"/>
      <c r="B19" s="100"/>
      <c r="C19" s="107"/>
      <c r="D19" s="101"/>
      <c r="E19" s="101"/>
      <c r="F19" s="101"/>
      <c r="G19" s="101"/>
      <c r="H19" s="101"/>
      <c r="I19" s="101"/>
      <c r="J19" s="10"/>
      <c r="K19" s="10"/>
      <c r="L19" s="10"/>
    </row>
    <row r="20" spans="1:12" ht="12.75">
      <c r="A20" s="150" t="s">
        <v>258</v>
      </c>
      <c r="B20" s="151"/>
      <c r="C20" s="159" t="s">
        <v>331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ht="12.75">
      <c r="A21" s="99"/>
      <c r="B21" s="100"/>
      <c r="C21" s="106"/>
      <c r="D21" s="21"/>
      <c r="E21" s="21"/>
      <c r="F21" s="21"/>
      <c r="G21" s="21"/>
      <c r="H21" s="21"/>
      <c r="I21" s="102"/>
      <c r="J21" s="10"/>
      <c r="K21" s="10"/>
      <c r="L21" s="10"/>
    </row>
    <row r="22" spans="1:12" ht="12.75">
      <c r="A22" s="150" t="s">
        <v>259</v>
      </c>
      <c r="B22" s="151"/>
      <c r="C22" s="90">
        <v>472</v>
      </c>
      <c r="D22" s="162" t="s">
        <v>328</v>
      </c>
      <c r="E22" s="163"/>
      <c r="F22" s="164"/>
      <c r="G22" s="150"/>
      <c r="H22" s="165"/>
      <c r="I22" s="75"/>
      <c r="J22" s="10"/>
      <c r="K22" s="10"/>
      <c r="L22" s="10"/>
    </row>
    <row r="23" spans="1:12" ht="12.75">
      <c r="A23" s="99"/>
      <c r="B23" s="100"/>
      <c r="C23" s="21"/>
      <c r="D23" s="21"/>
      <c r="E23" s="21"/>
      <c r="F23" s="21"/>
      <c r="G23" s="21"/>
      <c r="H23" s="21"/>
      <c r="I23" s="102"/>
      <c r="J23" s="10"/>
      <c r="K23" s="10"/>
      <c r="L23" s="10"/>
    </row>
    <row r="24" spans="1:12" ht="12.75">
      <c r="A24" s="150" t="s">
        <v>260</v>
      </c>
      <c r="B24" s="151"/>
      <c r="C24" s="90">
        <v>5</v>
      </c>
      <c r="D24" s="162" t="s">
        <v>332</v>
      </c>
      <c r="E24" s="163"/>
      <c r="F24" s="163"/>
      <c r="G24" s="164"/>
      <c r="H24" s="108" t="s">
        <v>261</v>
      </c>
      <c r="I24" s="91">
        <v>638</v>
      </c>
      <c r="J24" s="10"/>
      <c r="K24" s="10"/>
      <c r="L24" s="10"/>
    </row>
    <row r="25" spans="1:12" ht="12.75">
      <c r="A25" s="99"/>
      <c r="B25" s="100"/>
      <c r="C25" s="21"/>
      <c r="D25" s="21"/>
      <c r="E25" s="21"/>
      <c r="F25" s="21"/>
      <c r="G25" s="100"/>
      <c r="H25" s="100" t="s">
        <v>317</v>
      </c>
      <c r="I25" s="109"/>
      <c r="J25" s="10"/>
      <c r="K25" s="10"/>
      <c r="L25" s="10"/>
    </row>
    <row r="26" spans="1:12" ht="12.75">
      <c r="A26" s="150" t="s">
        <v>262</v>
      </c>
      <c r="B26" s="151"/>
      <c r="C26" s="92" t="s">
        <v>344</v>
      </c>
      <c r="D26" s="22"/>
      <c r="E26" s="110"/>
      <c r="F26" s="21"/>
      <c r="G26" s="166" t="s">
        <v>263</v>
      </c>
      <c r="H26" s="151"/>
      <c r="I26" s="93" t="s">
        <v>333</v>
      </c>
      <c r="J26" s="10"/>
      <c r="K26" s="10"/>
      <c r="L26" s="10"/>
    </row>
    <row r="27" spans="1:12" ht="12.75">
      <c r="A27" s="99"/>
      <c r="B27" s="100"/>
      <c r="C27" s="21"/>
      <c r="D27" s="21"/>
      <c r="E27" s="21"/>
      <c r="F27" s="21"/>
      <c r="G27" s="21"/>
      <c r="H27" s="21"/>
      <c r="I27" s="111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68" t="s">
        <v>265</v>
      </c>
      <c r="F28" s="170"/>
      <c r="G28" s="170"/>
      <c r="H28" s="169" t="s">
        <v>266</v>
      </c>
      <c r="I28" s="171"/>
      <c r="J28" s="10"/>
      <c r="K28" s="10"/>
      <c r="L28" s="10"/>
    </row>
    <row r="29" spans="1:12" ht="12.75">
      <c r="A29" s="112"/>
      <c r="B29" s="110"/>
      <c r="C29" s="110"/>
      <c r="D29" s="113"/>
      <c r="E29" s="21"/>
      <c r="F29" s="21"/>
      <c r="G29" s="21"/>
      <c r="H29" s="114"/>
      <c r="I29" s="111"/>
      <c r="J29" s="10"/>
      <c r="K29" s="10"/>
      <c r="L29" s="10"/>
    </row>
    <row r="30" spans="1:12" ht="12.75">
      <c r="A30" s="172" t="s">
        <v>345</v>
      </c>
      <c r="B30" s="173"/>
      <c r="C30" s="173"/>
      <c r="D30" s="174"/>
      <c r="E30" s="172" t="s">
        <v>346</v>
      </c>
      <c r="F30" s="173"/>
      <c r="G30" s="174"/>
      <c r="H30" s="175" t="s">
        <v>347</v>
      </c>
      <c r="I30" s="176"/>
      <c r="J30" s="10"/>
      <c r="K30" s="10"/>
      <c r="L30" s="10"/>
    </row>
    <row r="31" spans="1:12" ht="12.75">
      <c r="A31" s="136"/>
      <c r="B31" s="136"/>
      <c r="C31" s="137"/>
      <c r="D31" s="177"/>
      <c r="E31" s="177"/>
      <c r="F31" s="177"/>
      <c r="G31" s="177"/>
      <c r="H31" s="136"/>
      <c r="I31" s="138"/>
      <c r="J31" s="10"/>
      <c r="K31" s="10"/>
      <c r="L31" s="10"/>
    </row>
    <row r="32" spans="1:12" ht="12.75">
      <c r="A32" s="172" t="s">
        <v>348</v>
      </c>
      <c r="B32" s="173"/>
      <c r="C32" s="173"/>
      <c r="D32" s="174"/>
      <c r="E32" s="172" t="s">
        <v>349</v>
      </c>
      <c r="F32" s="173"/>
      <c r="G32" s="174"/>
      <c r="H32" s="175" t="s">
        <v>350</v>
      </c>
      <c r="I32" s="176"/>
      <c r="J32" s="10"/>
      <c r="K32" s="10"/>
      <c r="L32" s="10"/>
    </row>
    <row r="33" spans="1:12" ht="12.75">
      <c r="A33" s="99"/>
      <c r="B33" s="100"/>
      <c r="C33" s="106"/>
      <c r="D33" s="115"/>
      <c r="E33" s="115"/>
      <c r="F33" s="115"/>
      <c r="G33" s="97"/>
      <c r="H33" s="21"/>
      <c r="I33" s="116"/>
      <c r="J33" s="10"/>
      <c r="K33" s="10"/>
      <c r="L33" s="10"/>
    </row>
    <row r="34" spans="1:12" ht="12.75">
      <c r="A34" s="180"/>
      <c r="B34" s="181"/>
      <c r="C34" s="181"/>
      <c r="D34" s="182"/>
      <c r="E34" s="180"/>
      <c r="F34" s="181"/>
      <c r="G34" s="181"/>
      <c r="H34" s="178"/>
      <c r="I34" s="179"/>
      <c r="J34" s="10"/>
      <c r="K34" s="10"/>
      <c r="L34" s="10"/>
    </row>
    <row r="35" spans="1:12" ht="12.75">
      <c r="A35" s="99"/>
      <c r="B35" s="100"/>
      <c r="C35" s="106"/>
      <c r="D35" s="115"/>
      <c r="E35" s="115"/>
      <c r="F35" s="115"/>
      <c r="G35" s="97"/>
      <c r="H35" s="21"/>
      <c r="I35" s="116"/>
      <c r="J35" s="10"/>
      <c r="K35" s="10"/>
      <c r="L35" s="10"/>
    </row>
    <row r="36" spans="1:12" ht="12.75">
      <c r="A36" s="180"/>
      <c r="B36" s="181"/>
      <c r="C36" s="181"/>
      <c r="D36" s="182"/>
      <c r="E36" s="180"/>
      <c r="F36" s="181"/>
      <c r="G36" s="181"/>
      <c r="H36" s="178"/>
      <c r="I36" s="179"/>
      <c r="J36" s="10"/>
      <c r="K36" s="10"/>
      <c r="L36" s="10"/>
    </row>
    <row r="37" spans="1:12" ht="12.75">
      <c r="A37" s="117"/>
      <c r="B37" s="118"/>
      <c r="C37" s="183"/>
      <c r="D37" s="184"/>
      <c r="E37" s="21"/>
      <c r="F37" s="183"/>
      <c r="G37" s="184"/>
      <c r="H37" s="21"/>
      <c r="I37" s="102"/>
      <c r="J37" s="10"/>
      <c r="K37" s="10"/>
      <c r="L37" s="10"/>
    </row>
    <row r="38" spans="1:12" ht="12.75">
      <c r="A38" s="180"/>
      <c r="B38" s="181"/>
      <c r="C38" s="181"/>
      <c r="D38" s="182"/>
      <c r="E38" s="180"/>
      <c r="F38" s="181"/>
      <c r="G38" s="181"/>
      <c r="H38" s="178"/>
      <c r="I38" s="179"/>
      <c r="J38" s="10"/>
      <c r="K38" s="10"/>
      <c r="L38" s="10"/>
    </row>
    <row r="39" spans="1:12" ht="12.75">
      <c r="A39" s="117"/>
      <c r="B39" s="118"/>
      <c r="C39" s="119"/>
      <c r="D39" s="120"/>
      <c r="E39" s="21"/>
      <c r="F39" s="119"/>
      <c r="G39" s="120"/>
      <c r="H39" s="21"/>
      <c r="I39" s="102"/>
      <c r="J39" s="10"/>
      <c r="K39" s="10"/>
      <c r="L39" s="10"/>
    </row>
    <row r="40" spans="1:12" ht="12.75">
      <c r="A40" s="180"/>
      <c r="B40" s="181"/>
      <c r="C40" s="181"/>
      <c r="D40" s="182"/>
      <c r="E40" s="180"/>
      <c r="F40" s="181"/>
      <c r="G40" s="181"/>
      <c r="H40" s="178"/>
      <c r="I40" s="179"/>
      <c r="J40" s="10"/>
      <c r="K40" s="10"/>
      <c r="L40" s="10"/>
    </row>
    <row r="41" spans="1:12" ht="12.75">
      <c r="A41" s="94"/>
      <c r="B41" s="110"/>
      <c r="C41" s="110"/>
      <c r="D41" s="110"/>
      <c r="E41" s="20"/>
      <c r="F41" s="121"/>
      <c r="G41" s="121"/>
      <c r="H41" s="95"/>
      <c r="I41" s="76"/>
      <c r="J41" s="10"/>
      <c r="K41" s="10"/>
      <c r="L41" s="10"/>
    </row>
    <row r="42" spans="1:12" ht="12.75">
      <c r="A42" s="117"/>
      <c r="B42" s="118"/>
      <c r="C42" s="119"/>
      <c r="D42" s="120"/>
      <c r="E42" s="21"/>
      <c r="F42" s="119"/>
      <c r="G42" s="120"/>
      <c r="H42" s="21"/>
      <c r="I42" s="102"/>
      <c r="J42" s="10"/>
      <c r="K42" s="10"/>
      <c r="L42" s="10"/>
    </row>
    <row r="43" spans="1:12" ht="12.75">
      <c r="A43" s="122"/>
      <c r="B43" s="123"/>
      <c r="C43" s="123"/>
      <c r="D43" s="124"/>
      <c r="E43" s="124"/>
      <c r="F43" s="123"/>
      <c r="G43" s="124"/>
      <c r="H43" s="124"/>
      <c r="I43" s="125"/>
      <c r="J43" s="10"/>
      <c r="K43" s="10"/>
      <c r="L43" s="10"/>
    </row>
    <row r="44" spans="1:12" ht="12.75" customHeight="1">
      <c r="A44" s="139" t="s">
        <v>267</v>
      </c>
      <c r="B44" s="188"/>
      <c r="C44" s="178"/>
      <c r="D44" s="179"/>
      <c r="E44" s="113"/>
      <c r="F44" s="162"/>
      <c r="G44" s="181"/>
      <c r="H44" s="181"/>
      <c r="I44" s="182"/>
      <c r="J44" s="10"/>
      <c r="K44" s="10"/>
      <c r="L44" s="10"/>
    </row>
    <row r="45" spans="1:12" ht="12.75">
      <c r="A45" s="117"/>
      <c r="B45" s="118"/>
      <c r="C45" s="183"/>
      <c r="D45" s="184"/>
      <c r="E45" s="21"/>
      <c r="F45" s="183"/>
      <c r="G45" s="185"/>
      <c r="H45" s="126"/>
      <c r="I45" s="127"/>
      <c r="J45" s="10"/>
      <c r="K45" s="10"/>
      <c r="L45" s="10"/>
    </row>
    <row r="46" spans="1:12" ht="12.75" customHeight="1">
      <c r="A46" s="139" t="s">
        <v>268</v>
      </c>
      <c r="B46" s="188"/>
      <c r="C46" s="154" t="s">
        <v>334</v>
      </c>
      <c r="D46" s="186"/>
      <c r="E46" s="186"/>
      <c r="F46" s="186"/>
      <c r="G46" s="186"/>
      <c r="H46" s="186"/>
      <c r="I46" s="187"/>
      <c r="J46" s="10"/>
      <c r="K46" s="10"/>
      <c r="L46" s="10"/>
    </row>
    <row r="47" spans="1:12" ht="12.75">
      <c r="A47" s="99"/>
      <c r="B47" s="100"/>
      <c r="C47" s="128" t="s">
        <v>269</v>
      </c>
      <c r="D47" s="129"/>
      <c r="E47" s="129"/>
      <c r="F47" s="129"/>
      <c r="G47" s="129"/>
      <c r="H47" s="129"/>
      <c r="I47" s="129"/>
      <c r="J47" s="10"/>
      <c r="K47" s="10"/>
      <c r="L47" s="10"/>
    </row>
    <row r="48" spans="1:12" ht="12.75">
      <c r="A48" s="139" t="s">
        <v>270</v>
      </c>
      <c r="B48" s="188"/>
      <c r="C48" s="189" t="s">
        <v>335</v>
      </c>
      <c r="D48" s="190"/>
      <c r="E48" s="191"/>
      <c r="F48" s="129"/>
      <c r="G48" s="130" t="s">
        <v>271</v>
      </c>
      <c r="H48" s="189" t="s">
        <v>336</v>
      </c>
      <c r="I48" s="191"/>
      <c r="J48" s="10"/>
      <c r="K48" s="10"/>
      <c r="L48" s="10"/>
    </row>
    <row r="49" spans="1:12" ht="12.75">
      <c r="A49" s="99"/>
      <c r="B49" s="100"/>
      <c r="C49" s="128"/>
      <c r="D49" s="129"/>
      <c r="E49" s="129"/>
      <c r="F49" s="129"/>
      <c r="G49" s="129"/>
      <c r="H49" s="129"/>
      <c r="I49" s="129"/>
      <c r="J49" s="10"/>
      <c r="K49" s="10"/>
      <c r="L49" s="10"/>
    </row>
    <row r="50" spans="1:12" ht="12.75" customHeight="1">
      <c r="A50" s="139" t="s">
        <v>257</v>
      </c>
      <c r="B50" s="188"/>
      <c r="C50" s="200" t="s">
        <v>337</v>
      </c>
      <c r="D50" s="190"/>
      <c r="E50" s="190"/>
      <c r="F50" s="190"/>
      <c r="G50" s="190"/>
      <c r="H50" s="190"/>
      <c r="I50" s="191"/>
      <c r="J50" s="10"/>
      <c r="K50" s="10"/>
      <c r="L50" s="10"/>
    </row>
    <row r="51" spans="1:12" ht="12.75">
      <c r="A51" s="99"/>
      <c r="B51" s="100"/>
      <c r="C51" s="129"/>
      <c r="D51" s="129"/>
      <c r="E51" s="129"/>
      <c r="F51" s="129"/>
      <c r="G51" s="129"/>
      <c r="H51" s="129"/>
      <c r="I51" s="129"/>
      <c r="J51" s="10"/>
      <c r="K51" s="10"/>
      <c r="L51" s="10"/>
    </row>
    <row r="52" spans="1:12" ht="12.75">
      <c r="A52" s="150" t="s">
        <v>272</v>
      </c>
      <c r="B52" s="151"/>
      <c r="C52" s="189" t="s">
        <v>338</v>
      </c>
      <c r="D52" s="190"/>
      <c r="E52" s="190"/>
      <c r="F52" s="190"/>
      <c r="G52" s="190"/>
      <c r="H52" s="190"/>
      <c r="I52" s="156"/>
      <c r="J52" s="10"/>
      <c r="K52" s="10"/>
      <c r="L52" s="10"/>
    </row>
    <row r="53" spans="1:12" ht="12.75">
      <c r="A53" s="77"/>
      <c r="B53" s="19"/>
      <c r="C53" s="194" t="s">
        <v>273</v>
      </c>
      <c r="D53" s="194"/>
      <c r="E53" s="194"/>
      <c r="F53" s="194"/>
      <c r="G53" s="194"/>
      <c r="H53" s="194"/>
      <c r="I53" s="78"/>
      <c r="J53" s="10"/>
      <c r="K53" s="10"/>
      <c r="L53" s="10"/>
    </row>
    <row r="54" spans="1:12" ht="12.75">
      <c r="A54" s="77"/>
      <c r="B54" s="19"/>
      <c r="C54" s="24"/>
      <c r="D54" s="24"/>
      <c r="E54" s="24"/>
      <c r="F54" s="24"/>
      <c r="G54" s="24"/>
      <c r="H54" s="24"/>
      <c r="I54" s="78"/>
      <c r="J54" s="10"/>
      <c r="K54" s="10"/>
      <c r="L54" s="10"/>
    </row>
    <row r="55" spans="1:12" ht="12.75">
      <c r="A55" s="77"/>
      <c r="B55" s="201" t="s">
        <v>274</v>
      </c>
      <c r="C55" s="202"/>
      <c r="D55" s="202"/>
      <c r="E55" s="202"/>
      <c r="F55" s="35"/>
      <c r="G55" s="35"/>
      <c r="H55" s="35"/>
      <c r="I55" s="79"/>
      <c r="J55" s="10"/>
      <c r="K55" s="10"/>
      <c r="L55" s="10"/>
    </row>
    <row r="56" spans="1:12" ht="12.75">
      <c r="A56" s="77"/>
      <c r="B56" s="203" t="s">
        <v>306</v>
      </c>
      <c r="C56" s="204"/>
      <c r="D56" s="204"/>
      <c r="E56" s="204"/>
      <c r="F56" s="204"/>
      <c r="G56" s="204"/>
      <c r="H56" s="204"/>
      <c r="I56" s="205"/>
      <c r="J56" s="10"/>
      <c r="K56" s="10"/>
      <c r="L56" s="10"/>
    </row>
    <row r="57" spans="1:12" ht="12.75">
      <c r="A57" s="77"/>
      <c r="B57" s="203" t="s">
        <v>307</v>
      </c>
      <c r="C57" s="204"/>
      <c r="D57" s="204"/>
      <c r="E57" s="204"/>
      <c r="F57" s="204"/>
      <c r="G57" s="204"/>
      <c r="H57" s="204"/>
      <c r="I57" s="79"/>
      <c r="J57" s="10"/>
      <c r="K57" s="10"/>
      <c r="L57" s="10"/>
    </row>
    <row r="58" spans="1:12" ht="12.75">
      <c r="A58" s="77"/>
      <c r="B58" s="203" t="s">
        <v>308</v>
      </c>
      <c r="C58" s="204"/>
      <c r="D58" s="204"/>
      <c r="E58" s="204"/>
      <c r="F58" s="204"/>
      <c r="G58" s="204"/>
      <c r="H58" s="204"/>
      <c r="I58" s="205"/>
      <c r="J58" s="10"/>
      <c r="K58" s="10"/>
      <c r="L58" s="10"/>
    </row>
    <row r="59" spans="1:12" ht="12.75">
      <c r="A59" s="77"/>
      <c r="B59" s="203" t="s">
        <v>309</v>
      </c>
      <c r="C59" s="204"/>
      <c r="D59" s="204"/>
      <c r="E59" s="204"/>
      <c r="F59" s="204"/>
      <c r="G59" s="204"/>
      <c r="H59" s="204"/>
      <c r="I59" s="205"/>
      <c r="J59" s="10"/>
      <c r="K59" s="10"/>
      <c r="L59" s="10"/>
    </row>
    <row r="60" spans="1:12" ht="12.75">
      <c r="A60" s="77"/>
      <c r="B60" s="80"/>
      <c r="C60" s="81"/>
      <c r="D60" s="81"/>
      <c r="E60" s="81"/>
      <c r="F60" s="81"/>
      <c r="G60" s="81"/>
      <c r="H60" s="81"/>
      <c r="I60" s="82"/>
      <c r="J60" s="10"/>
      <c r="K60" s="10"/>
      <c r="L60" s="10"/>
    </row>
    <row r="61" spans="1:12" ht="13.5" thickBot="1">
      <c r="A61" s="83" t="s">
        <v>275</v>
      </c>
      <c r="B61" s="15"/>
      <c r="C61" s="15"/>
      <c r="D61" s="15"/>
      <c r="E61" s="15"/>
      <c r="F61" s="15"/>
      <c r="G61" s="25"/>
      <c r="H61" s="26"/>
      <c r="I61" s="84"/>
      <c r="J61" s="10"/>
      <c r="K61" s="10"/>
      <c r="L61" s="10"/>
    </row>
    <row r="62" spans="1:12" ht="12.75">
      <c r="A62" s="72"/>
      <c r="B62" s="15"/>
      <c r="C62" s="15"/>
      <c r="D62" s="15"/>
      <c r="E62" s="19" t="s">
        <v>276</v>
      </c>
      <c r="F62" s="23"/>
      <c r="G62" s="195" t="s">
        <v>277</v>
      </c>
      <c r="H62" s="196"/>
      <c r="I62" s="197"/>
      <c r="J62" s="10"/>
      <c r="K62" s="10"/>
      <c r="L62" s="10"/>
    </row>
    <row r="63" spans="1:12" ht="12.75">
      <c r="A63" s="85"/>
      <c r="B63" s="86"/>
      <c r="C63" s="87"/>
      <c r="D63" s="87"/>
      <c r="E63" s="87"/>
      <c r="F63" s="87"/>
      <c r="G63" s="198"/>
      <c r="H63" s="199"/>
      <c r="I63" s="88"/>
      <c r="J63" s="10"/>
      <c r="K63" s="10"/>
      <c r="L63" s="10"/>
    </row>
  </sheetData>
  <sheetProtection/>
  <protectedRanges>
    <protectedRange sqref="E2 H2" name="Range1_1"/>
    <protectedRange sqref="A34:D34" name="Range1_2"/>
    <protectedRange sqref="C6:D6 C8:D8 C10:D10 C12:I12 C14:D14 F14:I14 C16:I16 C18:I18 C20:I20 C22:F22" name="Range1_1_1"/>
    <protectedRange sqref="C24:G24 C26 I26 I24" name="Range1_2_1"/>
    <protectedRange sqref="A30:I30 A32:I32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">
    <cfRule type="cellIs" priority="2" dxfId="0" operator="lessThan" stopIfTrue="1">
      <formula>#REF!</formula>
    </cfRule>
  </conditionalFormatting>
  <conditionalFormatting sqref="H29">
    <cfRule type="cellIs" priority="1" dxfId="3" operator="equal" stopIfTrue="1">
      <formula>"DA"</formula>
    </cfRule>
  </conditionalFormatting>
  <hyperlinks>
    <hyperlink ref="C50" r:id="rId1" display="irena.vrtaric@miv.hr"/>
    <hyperlink ref="C20" r:id="rId2" display="http://www.miv.hr"/>
    <hyperlink ref="C18" r:id="rId3" display="miv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P18" sqref="P18"/>
    </sheetView>
  </sheetViews>
  <sheetFormatPr defaultColWidth="9.140625" defaultRowHeight="12.75"/>
  <cols>
    <col min="1" max="9" width="9.140625" style="36" customWidth="1"/>
    <col min="10" max="11" width="9.8515625" style="36" bestFit="1" customWidth="1"/>
    <col min="12" max="16384" width="9.140625" style="36" customWidth="1"/>
  </cols>
  <sheetData>
    <row r="1" spans="1:11" ht="12.75" customHeight="1">
      <c r="A1" s="243" t="s">
        <v>153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 customHeight="1">
      <c r="A3" s="245" t="s">
        <v>340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2.5">
      <c r="A4" s="248" t="s">
        <v>59</v>
      </c>
      <c r="B4" s="249"/>
      <c r="C4" s="249"/>
      <c r="D4" s="249"/>
      <c r="E4" s="249"/>
      <c r="F4" s="249"/>
      <c r="G4" s="249"/>
      <c r="H4" s="250"/>
      <c r="I4" s="42" t="s">
        <v>278</v>
      </c>
      <c r="J4" s="43" t="s">
        <v>318</v>
      </c>
      <c r="K4" s="44" t="s">
        <v>319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41">
        <v>2</v>
      </c>
      <c r="J5" s="40">
        <v>3</v>
      </c>
      <c r="K5" s="40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33"/>
      <c r="I7" s="3">
        <v>1</v>
      </c>
      <c r="J7" s="6">
        <v>0</v>
      </c>
      <c r="K7" s="6">
        <v>0</v>
      </c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37">
        <v>107176167</v>
      </c>
      <c r="K8" s="37">
        <v>111508071.525</v>
      </c>
    </row>
    <row r="9" spans="1:11" ht="12.75">
      <c r="A9" s="219" t="s">
        <v>205</v>
      </c>
      <c r="B9" s="220"/>
      <c r="C9" s="220"/>
      <c r="D9" s="220"/>
      <c r="E9" s="220"/>
      <c r="F9" s="220"/>
      <c r="G9" s="220"/>
      <c r="H9" s="221"/>
      <c r="I9" s="1">
        <v>3</v>
      </c>
      <c r="J9" s="37">
        <v>739934</v>
      </c>
      <c r="K9" s="37">
        <v>2147729.81</v>
      </c>
    </row>
    <row r="10" spans="1:11" ht="12.75">
      <c r="A10" s="219" t="s">
        <v>112</v>
      </c>
      <c r="B10" s="220"/>
      <c r="C10" s="220"/>
      <c r="D10" s="220"/>
      <c r="E10" s="220"/>
      <c r="F10" s="220"/>
      <c r="G10" s="220"/>
      <c r="H10" s="221"/>
      <c r="I10" s="1">
        <v>4</v>
      </c>
      <c r="J10" s="7">
        <v>7647</v>
      </c>
      <c r="K10" s="7">
        <v>0</v>
      </c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7">
        <v>732287</v>
      </c>
      <c r="K11" s="7">
        <v>2147729.81</v>
      </c>
    </row>
    <row r="12" spans="1:11" ht="12.75">
      <c r="A12" s="219" t="s">
        <v>113</v>
      </c>
      <c r="B12" s="220"/>
      <c r="C12" s="220"/>
      <c r="D12" s="220"/>
      <c r="E12" s="220"/>
      <c r="F12" s="220"/>
      <c r="G12" s="220"/>
      <c r="H12" s="221"/>
      <c r="I12" s="1">
        <v>6</v>
      </c>
      <c r="J12" s="7">
        <v>0</v>
      </c>
      <c r="K12" s="7">
        <v>0</v>
      </c>
    </row>
    <row r="13" spans="1:11" ht="12.75">
      <c r="A13" s="219" t="s">
        <v>208</v>
      </c>
      <c r="B13" s="220"/>
      <c r="C13" s="220"/>
      <c r="D13" s="220"/>
      <c r="E13" s="220"/>
      <c r="F13" s="220"/>
      <c r="G13" s="220"/>
      <c r="H13" s="221"/>
      <c r="I13" s="1">
        <v>7</v>
      </c>
      <c r="J13" s="7">
        <v>0</v>
      </c>
      <c r="K13" s="7">
        <v>0</v>
      </c>
    </row>
    <row r="14" spans="1:11" ht="12.75">
      <c r="A14" s="219" t="s">
        <v>209</v>
      </c>
      <c r="B14" s="220"/>
      <c r="C14" s="220"/>
      <c r="D14" s="220"/>
      <c r="E14" s="220"/>
      <c r="F14" s="220"/>
      <c r="G14" s="220"/>
      <c r="H14" s="221"/>
      <c r="I14" s="1">
        <v>8</v>
      </c>
      <c r="J14" s="7">
        <v>0</v>
      </c>
      <c r="K14" s="7">
        <v>0</v>
      </c>
    </row>
    <row r="15" spans="1:11" ht="12.75">
      <c r="A15" s="219" t="s">
        <v>210</v>
      </c>
      <c r="B15" s="220"/>
      <c r="C15" s="220"/>
      <c r="D15" s="220"/>
      <c r="E15" s="220"/>
      <c r="F15" s="220"/>
      <c r="G15" s="220"/>
      <c r="H15" s="221"/>
      <c r="I15" s="1">
        <v>9</v>
      </c>
      <c r="J15" s="7">
        <v>0</v>
      </c>
      <c r="K15" s="7">
        <v>0</v>
      </c>
    </row>
    <row r="16" spans="1:11" ht="12.75">
      <c r="A16" s="219" t="s">
        <v>206</v>
      </c>
      <c r="B16" s="220"/>
      <c r="C16" s="220"/>
      <c r="D16" s="220"/>
      <c r="E16" s="220"/>
      <c r="F16" s="220"/>
      <c r="G16" s="220"/>
      <c r="H16" s="221"/>
      <c r="I16" s="1">
        <v>10</v>
      </c>
      <c r="J16" s="37">
        <v>105700959</v>
      </c>
      <c r="K16" s="37">
        <v>108626318.011875</v>
      </c>
    </row>
    <row r="17" spans="1:11" ht="12.75">
      <c r="A17" s="219" t="s">
        <v>211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16671431</v>
      </c>
      <c r="K17" s="7">
        <v>16665942.12</v>
      </c>
    </row>
    <row r="18" spans="1:11" ht="12.75">
      <c r="A18" s="219" t="s">
        <v>247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19485007</v>
      </c>
      <c r="K18" s="7">
        <v>26047538.55</v>
      </c>
    </row>
    <row r="19" spans="1:11" ht="12.75">
      <c r="A19" s="219" t="s">
        <v>212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61204998</v>
      </c>
      <c r="K19" s="7">
        <v>58490024.54624999</v>
      </c>
    </row>
    <row r="20" spans="1:11" ht="12.75">
      <c r="A20" s="219" t="s">
        <v>27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5546818</v>
      </c>
      <c r="K20" s="7">
        <v>6832963.195625001</v>
      </c>
    </row>
    <row r="21" spans="1:11" ht="12.75">
      <c r="A21" s="219" t="s">
        <v>28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>
        <v>0</v>
      </c>
      <c r="K21" s="7">
        <v>0</v>
      </c>
    </row>
    <row r="22" spans="1:11" ht="12.75">
      <c r="A22" s="219" t="s">
        <v>72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>
        <v>57490</v>
      </c>
      <c r="K22" s="7">
        <v>178516.74</v>
      </c>
    </row>
    <row r="23" spans="1:11" ht="12.75">
      <c r="A23" s="219" t="s">
        <v>73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2735215</v>
      </c>
      <c r="K23" s="7">
        <v>411332.86</v>
      </c>
    </row>
    <row r="24" spans="1:11" ht="12.75">
      <c r="A24" s="219" t="s">
        <v>74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>
        <v>0</v>
      </c>
      <c r="K24" s="7">
        <v>0</v>
      </c>
    </row>
    <row r="25" spans="1:11" ht="12.75">
      <c r="A25" s="219" t="s">
        <v>75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0</v>
      </c>
      <c r="K25" s="7">
        <v>0</v>
      </c>
    </row>
    <row r="26" spans="1:11" ht="12.75">
      <c r="A26" s="219" t="s">
        <v>190</v>
      </c>
      <c r="B26" s="220"/>
      <c r="C26" s="220"/>
      <c r="D26" s="220"/>
      <c r="E26" s="220"/>
      <c r="F26" s="220"/>
      <c r="G26" s="220"/>
      <c r="H26" s="221"/>
      <c r="I26" s="1">
        <v>20</v>
      </c>
      <c r="J26" s="37">
        <v>735273</v>
      </c>
      <c r="K26" s="37">
        <v>734023.703125</v>
      </c>
    </row>
    <row r="27" spans="1:11" ht="12.75">
      <c r="A27" s="219" t="s">
        <v>76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0</v>
      </c>
      <c r="K27" s="7">
        <v>0</v>
      </c>
    </row>
    <row r="28" spans="1:11" ht="12.75">
      <c r="A28" s="219" t="s">
        <v>77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>
        <v>0</v>
      </c>
      <c r="K28" s="7">
        <v>0</v>
      </c>
    </row>
    <row r="29" spans="1:11" ht="12.75">
      <c r="A29" s="219" t="s">
        <v>78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665659</v>
      </c>
      <c r="K29" s="7">
        <v>665658.76</v>
      </c>
    </row>
    <row r="30" spans="1:11" ht="12.75">
      <c r="A30" s="219" t="s">
        <v>83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>
        <v>0</v>
      </c>
      <c r="K30" s="7">
        <v>0</v>
      </c>
    </row>
    <row r="31" spans="1:11" ht="12.75">
      <c r="A31" s="219" t="s">
        <v>84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>
        <v>0</v>
      </c>
      <c r="K31" s="7">
        <v>0</v>
      </c>
    </row>
    <row r="32" spans="1:11" ht="12.75">
      <c r="A32" s="219" t="s">
        <v>85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69614</v>
      </c>
      <c r="K32" s="7">
        <v>68364.943125</v>
      </c>
    </row>
    <row r="33" spans="1:11" ht="12.75">
      <c r="A33" s="219" t="s">
        <v>79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>
        <v>0</v>
      </c>
      <c r="K33" s="7">
        <v>0</v>
      </c>
    </row>
    <row r="34" spans="1:11" ht="12.75">
      <c r="A34" s="219" t="s">
        <v>183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>
        <v>0</v>
      </c>
      <c r="K34" s="7">
        <v>0</v>
      </c>
    </row>
    <row r="35" spans="1:11" ht="12.75">
      <c r="A35" s="219" t="s">
        <v>184</v>
      </c>
      <c r="B35" s="220"/>
      <c r="C35" s="220"/>
      <c r="D35" s="220"/>
      <c r="E35" s="220"/>
      <c r="F35" s="220"/>
      <c r="G35" s="220"/>
      <c r="H35" s="221"/>
      <c r="I35" s="1">
        <v>29</v>
      </c>
      <c r="J35" s="37">
        <v>0</v>
      </c>
      <c r="K35" s="37">
        <v>0</v>
      </c>
    </row>
    <row r="36" spans="1:11" ht="12.75">
      <c r="A36" s="219" t="s">
        <v>80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>
        <v>0</v>
      </c>
      <c r="K36" s="7">
        <v>0</v>
      </c>
    </row>
    <row r="37" spans="1:11" ht="12.75">
      <c r="A37" s="219" t="s">
        <v>81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>
        <v>0</v>
      </c>
      <c r="K37" s="7">
        <v>0</v>
      </c>
    </row>
    <row r="38" spans="1:11" ht="12.75">
      <c r="A38" s="219" t="s">
        <v>82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>
        <v>0</v>
      </c>
      <c r="K38" s="7">
        <v>0</v>
      </c>
    </row>
    <row r="39" spans="1:11" ht="12.75">
      <c r="A39" s="219" t="s">
        <v>185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>
        <v>0</v>
      </c>
      <c r="K39" s="7">
        <v>0</v>
      </c>
    </row>
    <row r="40" spans="1:11" ht="12.75">
      <c r="A40" s="222" t="s">
        <v>240</v>
      </c>
      <c r="B40" s="223"/>
      <c r="C40" s="223"/>
      <c r="D40" s="223"/>
      <c r="E40" s="223"/>
      <c r="F40" s="223"/>
      <c r="G40" s="223"/>
      <c r="H40" s="224"/>
      <c r="I40" s="1">
        <v>34</v>
      </c>
      <c r="J40" s="37">
        <v>113281605</v>
      </c>
      <c r="K40" s="37">
        <v>139499639.83577502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37">
        <v>71729066</v>
      </c>
      <c r="K41" s="37">
        <v>85532646.744525</v>
      </c>
    </row>
    <row r="42" spans="1:11" ht="12.75">
      <c r="A42" s="219" t="s">
        <v>117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19445912</v>
      </c>
      <c r="K42" s="7">
        <v>19021726.994374998</v>
      </c>
    </row>
    <row r="43" spans="1:11" ht="12.75">
      <c r="A43" s="219" t="s">
        <v>118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>
        <v>15741997</v>
      </c>
      <c r="K43" s="7">
        <v>30699730.98</v>
      </c>
    </row>
    <row r="44" spans="1:11" ht="12.75">
      <c r="A44" s="219" t="s">
        <v>86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>
        <v>33996414</v>
      </c>
      <c r="K44" s="7">
        <v>34245070.14</v>
      </c>
    </row>
    <row r="45" spans="1:11" ht="12.75">
      <c r="A45" s="219" t="s">
        <v>87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2177832</v>
      </c>
      <c r="K45" s="7">
        <v>1128920.24015</v>
      </c>
    </row>
    <row r="46" spans="1:11" ht="12.75">
      <c r="A46" s="219" t="s">
        <v>88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>
        <v>366911</v>
      </c>
      <c r="K46" s="7">
        <v>437198.39</v>
      </c>
    </row>
    <row r="47" spans="1:11" ht="12.75">
      <c r="A47" s="219" t="s">
        <v>89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>
        <v>0</v>
      </c>
      <c r="K47" s="7">
        <v>0</v>
      </c>
    </row>
    <row r="48" spans="1:11" ht="12.75">
      <c r="A48" s="219" t="s">
        <v>90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>
        <v>0</v>
      </c>
      <c r="K48" s="7">
        <v>0</v>
      </c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37">
        <v>38906365</v>
      </c>
      <c r="K49" s="37">
        <v>51151639.91625</v>
      </c>
    </row>
    <row r="50" spans="1:11" ht="12.75">
      <c r="A50" s="219" t="s">
        <v>200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0</v>
      </c>
      <c r="K50" s="7">
        <v>0</v>
      </c>
    </row>
    <row r="51" spans="1:11" ht="12.75">
      <c r="A51" s="219" t="s">
        <v>201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38199159</v>
      </c>
      <c r="K51" s="7">
        <v>49845416.986875</v>
      </c>
    </row>
    <row r="52" spans="1:11" ht="12.75">
      <c r="A52" s="219" t="s">
        <v>202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>
        <v>0</v>
      </c>
      <c r="K52" s="7">
        <v>0</v>
      </c>
    </row>
    <row r="53" spans="1:11" ht="12.75">
      <c r="A53" s="219" t="s">
        <v>203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137016</v>
      </c>
      <c r="K53" s="7">
        <v>115997.87687499999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500184</v>
      </c>
      <c r="K54" s="7">
        <v>1087681.6025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70006</v>
      </c>
      <c r="K55" s="7">
        <v>102543.45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37">
        <v>13120</v>
      </c>
      <c r="K56" s="37">
        <v>5000</v>
      </c>
    </row>
    <row r="57" spans="1:11" ht="12.75">
      <c r="A57" s="219" t="s">
        <v>76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>
        <v>0</v>
      </c>
      <c r="K57" s="7">
        <v>0</v>
      </c>
    </row>
    <row r="58" spans="1:11" ht="12.75">
      <c r="A58" s="219" t="s">
        <v>77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0</v>
      </c>
      <c r="K58" s="7">
        <v>0</v>
      </c>
    </row>
    <row r="59" spans="1:11" ht="12.75">
      <c r="A59" s="219" t="s">
        <v>242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>
        <v>0</v>
      </c>
      <c r="K59" s="7">
        <v>0</v>
      </c>
    </row>
    <row r="60" spans="1:11" ht="12.75">
      <c r="A60" s="219" t="s">
        <v>83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>
        <v>0</v>
      </c>
      <c r="K60" s="7">
        <v>0</v>
      </c>
    </row>
    <row r="61" spans="1:11" ht="12.75">
      <c r="A61" s="219" t="s">
        <v>84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>
        <v>0</v>
      </c>
      <c r="K61" s="7">
        <v>0</v>
      </c>
    </row>
    <row r="62" spans="1:11" ht="12.75">
      <c r="A62" s="219" t="s">
        <v>85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0</v>
      </c>
      <c r="K62" s="7">
        <v>5000</v>
      </c>
    </row>
    <row r="63" spans="1:11" ht="12.75">
      <c r="A63" s="219" t="s">
        <v>46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>
        <v>13120</v>
      </c>
      <c r="K63" s="7">
        <v>0</v>
      </c>
    </row>
    <row r="64" spans="1:11" ht="12.75">
      <c r="A64" s="219" t="s">
        <v>207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2633054</v>
      </c>
      <c r="K64" s="7">
        <v>2810353.175</v>
      </c>
    </row>
    <row r="65" spans="1:11" ht="12.75">
      <c r="A65" s="222" t="s">
        <v>56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486535</v>
      </c>
      <c r="K65" s="7">
        <v>227155.16</v>
      </c>
    </row>
    <row r="66" spans="1:11" ht="12.75">
      <c r="A66" s="222" t="s">
        <v>241</v>
      </c>
      <c r="B66" s="223"/>
      <c r="C66" s="223"/>
      <c r="D66" s="223"/>
      <c r="E66" s="223"/>
      <c r="F66" s="223"/>
      <c r="G66" s="223"/>
      <c r="H66" s="224"/>
      <c r="I66" s="1">
        <v>60</v>
      </c>
      <c r="J66" s="37">
        <v>220944307</v>
      </c>
      <c r="K66" s="37">
        <v>251234866.52077502</v>
      </c>
    </row>
    <row r="67" spans="1:11" ht="12.75">
      <c r="A67" s="234" t="s">
        <v>91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>
        <v>8765286</v>
      </c>
      <c r="K67" s="8">
        <v>13175825.23625</v>
      </c>
    </row>
    <row r="68" spans="1:11" ht="12.75">
      <c r="A68" s="211" t="s">
        <v>58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33"/>
      <c r="I69" s="3">
        <v>62</v>
      </c>
      <c r="J69" s="38">
        <v>79623580</v>
      </c>
      <c r="K69" s="38">
        <v>85829578.14639999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55566600</v>
      </c>
      <c r="K70" s="7">
        <v>55566600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>
        <v>8026868</v>
      </c>
      <c r="K71" s="7">
        <v>7824088.82</v>
      </c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37">
        <v>6484358</v>
      </c>
      <c r="K72" s="37">
        <v>6484290.714375</v>
      </c>
    </row>
    <row r="73" spans="1:11" ht="12.75">
      <c r="A73" s="219" t="s">
        <v>144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>
        <v>2781951</v>
      </c>
      <c r="K73" s="7">
        <v>2781951</v>
      </c>
    </row>
    <row r="74" spans="1:11" ht="12.75">
      <c r="A74" s="219" t="s">
        <v>145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>
        <v>1000000</v>
      </c>
      <c r="K74" s="7">
        <v>1000000</v>
      </c>
    </row>
    <row r="75" spans="1:11" ht="12.75">
      <c r="A75" s="219" t="s">
        <v>133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>
        <v>0</v>
      </c>
      <c r="K75" s="7">
        <v>0</v>
      </c>
    </row>
    <row r="76" spans="1:11" ht="12.75">
      <c r="A76" s="219" t="s">
        <v>134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>
        <v>0</v>
      </c>
      <c r="K76" s="7">
        <v>0</v>
      </c>
    </row>
    <row r="77" spans="1:11" ht="12.75">
      <c r="A77" s="219" t="s">
        <v>135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2702407</v>
      </c>
      <c r="K77" s="7">
        <v>2702339.714375</v>
      </c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0</v>
      </c>
      <c r="K78" s="7">
        <v>0</v>
      </c>
    </row>
    <row r="79" spans="1:11" ht="12.75">
      <c r="A79" s="219" t="s">
        <v>238</v>
      </c>
      <c r="B79" s="220"/>
      <c r="C79" s="220"/>
      <c r="D79" s="220"/>
      <c r="E79" s="220"/>
      <c r="F79" s="220"/>
      <c r="G79" s="220"/>
      <c r="H79" s="221"/>
      <c r="I79" s="1">
        <v>72</v>
      </c>
      <c r="J79" s="37">
        <v>5191555</v>
      </c>
      <c r="K79" s="37">
        <v>12239525.869375</v>
      </c>
    </row>
    <row r="80" spans="1:11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5191555</v>
      </c>
      <c r="K80" s="7">
        <v>12239525.869375</v>
      </c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0</v>
      </c>
    </row>
    <row r="82" spans="1:11" ht="12.75">
      <c r="A82" s="219" t="s">
        <v>239</v>
      </c>
      <c r="B82" s="220"/>
      <c r="C82" s="220"/>
      <c r="D82" s="220"/>
      <c r="E82" s="220"/>
      <c r="F82" s="220"/>
      <c r="G82" s="220"/>
      <c r="H82" s="221"/>
      <c r="I82" s="1">
        <v>75</v>
      </c>
      <c r="J82" s="37">
        <v>4354199</v>
      </c>
      <c r="K82" s="37">
        <v>3715072.742649984</v>
      </c>
    </row>
    <row r="83" spans="1:11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5191964</v>
      </c>
      <c r="K83" s="7">
        <v>4000229.120149984</v>
      </c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837764</v>
      </c>
      <c r="K84" s="7">
        <v>285156.3775</v>
      </c>
    </row>
    <row r="85" spans="1:11" ht="12.75">
      <c r="A85" s="219" t="s">
        <v>173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>
        <v>0</v>
      </c>
      <c r="K85" s="7">
        <v>0</v>
      </c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37">
        <v>0</v>
      </c>
      <c r="K86" s="37">
        <v>0</v>
      </c>
    </row>
    <row r="87" spans="1:11" ht="12.75">
      <c r="A87" s="219" t="s">
        <v>129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0</v>
      </c>
      <c r="K87" s="7">
        <v>0</v>
      </c>
    </row>
    <row r="88" spans="1:11" ht="12.75">
      <c r="A88" s="219" t="s">
        <v>130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>
        <v>0</v>
      </c>
      <c r="K88" s="7">
        <v>0</v>
      </c>
    </row>
    <row r="89" spans="1:11" ht="12.75">
      <c r="A89" s="219" t="s">
        <v>131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0</v>
      </c>
      <c r="K89" s="7">
        <v>0</v>
      </c>
    </row>
    <row r="90" spans="1:11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37">
        <v>75971589</v>
      </c>
      <c r="K90" s="37">
        <v>75646737.50999999</v>
      </c>
    </row>
    <row r="91" spans="1:11" ht="12.75">
      <c r="A91" s="219" t="s">
        <v>132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>
        <v>0</v>
      </c>
      <c r="K91" s="7">
        <v>0</v>
      </c>
    </row>
    <row r="92" spans="1:11" ht="12.75">
      <c r="A92" s="219" t="s">
        <v>243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>
        <v>0</v>
      </c>
      <c r="K92" s="7">
        <v>0</v>
      </c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71260204</v>
      </c>
      <c r="K93" s="7">
        <v>71286877.83</v>
      </c>
    </row>
    <row r="94" spans="1:11" ht="12.75">
      <c r="A94" s="219" t="s">
        <v>244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>
        <v>0</v>
      </c>
      <c r="K94" s="7">
        <v>0</v>
      </c>
    </row>
    <row r="95" spans="1:11" ht="12.75">
      <c r="A95" s="219" t="s">
        <v>245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>
        <v>0</v>
      </c>
      <c r="K95" s="7">
        <v>0</v>
      </c>
    </row>
    <row r="96" spans="1:11" ht="12.75">
      <c r="A96" s="219" t="s">
        <v>246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>
        <v>0</v>
      </c>
      <c r="K96" s="7">
        <v>0</v>
      </c>
    </row>
    <row r="97" spans="1:11" ht="12.75">
      <c r="A97" s="219" t="s">
        <v>94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>
        <v>0</v>
      </c>
      <c r="K97" s="7">
        <v>0</v>
      </c>
    </row>
    <row r="98" spans="1:11" ht="12.75">
      <c r="A98" s="219" t="s">
        <v>92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>
        <v>4711385</v>
      </c>
      <c r="K98" s="7">
        <v>4359859.68</v>
      </c>
    </row>
    <row r="99" spans="1:11" ht="12.75">
      <c r="A99" s="219" t="s">
        <v>93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>
        <v>0</v>
      </c>
      <c r="K99" s="7">
        <v>0</v>
      </c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37">
        <v>63429660</v>
      </c>
      <c r="K100" s="37">
        <v>89065738.53437501</v>
      </c>
    </row>
    <row r="101" spans="1:11" ht="12.75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0</v>
      </c>
      <c r="K101" s="7">
        <v>0</v>
      </c>
    </row>
    <row r="102" spans="1:11" ht="12.75">
      <c r="A102" s="219" t="s">
        <v>243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>
        <v>0</v>
      </c>
      <c r="K102" s="7">
        <v>0</v>
      </c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>
        <v>22473392</v>
      </c>
      <c r="K103" s="7">
        <v>34570779.27</v>
      </c>
    </row>
    <row r="104" spans="1:11" ht="12.75">
      <c r="A104" s="219" t="s">
        <v>244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3337068</v>
      </c>
      <c r="K104" s="7">
        <v>411804</v>
      </c>
    </row>
    <row r="105" spans="1:11" ht="12.75">
      <c r="A105" s="219" t="s">
        <v>245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30815562</v>
      </c>
      <c r="K105" s="7">
        <v>47767239.209375</v>
      </c>
    </row>
    <row r="106" spans="1:11" ht="12.75">
      <c r="A106" s="219" t="s">
        <v>246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>
        <v>0</v>
      </c>
      <c r="K106" s="7">
        <v>0</v>
      </c>
    </row>
    <row r="107" spans="1:11" ht="12.75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>
        <v>0</v>
      </c>
      <c r="K107" s="7">
        <v>0</v>
      </c>
    </row>
    <row r="108" spans="1:11" ht="12.75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3300883</v>
      </c>
      <c r="K108" s="7">
        <v>3203753.04</v>
      </c>
    </row>
    <row r="109" spans="1:11" ht="12.75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3464502</v>
      </c>
      <c r="K109" s="7">
        <v>3071357.155</v>
      </c>
    </row>
    <row r="110" spans="1:11" ht="12.75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>
        <v>0</v>
      </c>
      <c r="K110" s="7">
        <v>0</v>
      </c>
    </row>
    <row r="111" spans="1:11" ht="12.75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>
        <v>0</v>
      </c>
      <c r="K111" s="7">
        <v>0</v>
      </c>
    </row>
    <row r="112" spans="1:11" ht="12.75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38253</v>
      </c>
      <c r="K112" s="7">
        <v>40805.86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1919478</v>
      </c>
      <c r="K113" s="7">
        <v>692812.4</v>
      </c>
    </row>
    <row r="114" spans="1:11" ht="12.75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37">
        <v>220944307</v>
      </c>
      <c r="K114" s="37">
        <v>251234866.59077498</v>
      </c>
    </row>
    <row r="115" spans="1:11" ht="12.75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>
        <v>8765286</v>
      </c>
      <c r="K115" s="8">
        <v>13175825.23625</v>
      </c>
    </row>
    <row r="116" spans="1:11" ht="12.75">
      <c r="A116" s="211" t="s">
        <v>310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>
        <v>79600075</v>
      </c>
      <c r="K118" s="7">
        <v>85807072</v>
      </c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>
        <v>23506</v>
      </c>
      <c r="K119" s="8">
        <v>22506</v>
      </c>
    </row>
    <row r="120" spans="1:11" ht="12.75">
      <c r="A120" s="228" t="s">
        <v>311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  <row r="122" spans="10:11" ht="12.75">
      <c r="J122" s="135"/>
      <c r="K122" s="135"/>
    </row>
    <row r="123" spans="10:11" ht="12.75">
      <c r="J123" s="135"/>
      <c r="K123" s="13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R21" sqref="R21"/>
    </sheetView>
  </sheetViews>
  <sheetFormatPr defaultColWidth="9.140625" defaultRowHeight="12.75"/>
  <cols>
    <col min="1" max="9" width="9.140625" style="36" customWidth="1"/>
    <col min="10" max="10" width="9.8515625" style="36" customWidth="1"/>
    <col min="11" max="11" width="10.00390625" style="36" customWidth="1"/>
    <col min="12" max="12" width="9.8515625" style="36" customWidth="1"/>
    <col min="13" max="13" width="10.28125" style="36" customWidth="1"/>
    <col min="14" max="16384" width="9.140625" style="36" customWidth="1"/>
  </cols>
  <sheetData>
    <row r="1" spans="1:13" ht="12.75" customHeight="1">
      <c r="A1" s="243" t="s">
        <v>154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 customHeight="1">
      <c r="A2" s="251" t="s">
        <v>341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65" t="s">
        <v>340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3.25">
      <c r="A4" s="266" t="s">
        <v>59</v>
      </c>
      <c r="B4" s="266"/>
      <c r="C4" s="266"/>
      <c r="D4" s="266"/>
      <c r="E4" s="266"/>
      <c r="F4" s="266"/>
      <c r="G4" s="266"/>
      <c r="H4" s="266"/>
      <c r="I4" s="42" t="s">
        <v>279</v>
      </c>
      <c r="J4" s="267" t="s">
        <v>318</v>
      </c>
      <c r="K4" s="267"/>
      <c r="L4" s="267" t="s">
        <v>319</v>
      </c>
      <c r="M4" s="267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42"/>
      <c r="J5" s="44" t="s">
        <v>314</v>
      </c>
      <c r="K5" s="44" t="s">
        <v>315</v>
      </c>
      <c r="L5" s="44" t="s">
        <v>314</v>
      </c>
      <c r="M5" s="44" t="s">
        <v>315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47">
        <v>2</v>
      </c>
      <c r="J6" s="44">
        <v>3</v>
      </c>
      <c r="K6" s="44">
        <v>4</v>
      </c>
      <c r="L6" s="44">
        <v>5</v>
      </c>
      <c r="M6" s="44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33"/>
      <c r="I7" s="3">
        <v>111</v>
      </c>
      <c r="J7" s="38">
        <v>96450965</v>
      </c>
      <c r="K7" s="38">
        <v>53317384</v>
      </c>
      <c r="L7" s="38">
        <f>SUM(L8:L9)</f>
        <v>103057624.07625002</v>
      </c>
      <c r="M7" s="38">
        <v>55239387.84641002</v>
      </c>
    </row>
    <row r="8" spans="1:13" ht="12.75">
      <c r="A8" s="222" t="s">
        <v>152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96127183</v>
      </c>
      <c r="K8" s="7">
        <v>53053284</v>
      </c>
      <c r="L8" s="7">
        <v>102745875.43937501</v>
      </c>
      <c r="M8" s="7">
        <v>55022823.20953502</v>
      </c>
    </row>
    <row r="9" spans="1:13" ht="12.75">
      <c r="A9" s="222" t="s">
        <v>103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323782</v>
      </c>
      <c r="K9" s="7">
        <v>264100</v>
      </c>
      <c r="L9" s="7">
        <v>311748.63687499997</v>
      </c>
      <c r="M9" s="7">
        <v>216564.63687499997</v>
      </c>
    </row>
    <row r="10" spans="1:13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37">
        <v>92293110</v>
      </c>
      <c r="K10" s="37">
        <v>50999392</v>
      </c>
      <c r="L10" s="37">
        <f>L11+L12+L16+L20+L21+L22+L25+L26</f>
        <v>97442459.351725</v>
      </c>
      <c r="M10" s="37">
        <v>52604707.351725</v>
      </c>
    </row>
    <row r="11" spans="1:13" ht="12.75">
      <c r="A11" s="222" t="s">
        <v>104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>
        <v>123273</v>
      </c>
      <c r="K11" s="7">
        <v>2687592</v>
      </c>
      <c r="L11" s="7">
        <v>-13627734.88</v>
      </c>
      <c r="M11" s="7">
        <v>-7186281.880000001</v>
      </c>
    </row>
    <row r="12" spans="1:13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37">
        <v>56294575</v>
      </c>
      <c r="K12" s="37">
        <v>28800306</v>
      </c>
      <c r="L12" s="37">
        <f>SUM(L13:L15)</f>
        <v>74530649.457975</v>
      </c>
      <c r="M12" s="37">
        <v>41463778.457975</v>
      </c>
    </row>
    <row r="13" spans="1:13" ht="12.75">
      <c r="A13" s="219" t="s">
        <v>146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46526187</v>
      </c>
      <c r="K13" s="7">
        <v>23595013</v>
      </c>
      <c r="L13" s="7">
        <v>60242599.369224995</v>
      </c>
      <c r="M13" s="7">
        <v>32811643.369224995</v>
      </c>
    </row>
    <row r="14" spans="1:13" ht="12.75">
      <c r="A14" s="219" t="s">
        <v>147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4300112</v>
      </c>
      <c r="K14" s="7">
        <v>2121576</v>
      </c>
      <c r="L14" s="7">
        <v>3893319.6531249997</v>
      </c>
      <c r="M14" s="7">
        <v>2178046.6531249997</v>
      </c>
    </row>
    <row r="15" spans="1:13" ht="12.75">
      <c r="A15" s="219" t="s">
        <v>61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5468276</v>
      </c>
      <c r="K15" s="7">
        <v>3083717</v>
      </c>
      <c r="L15" s="7">
        <v>10394730.435625</v>
      </c>
      <c r="M15" s="7">
        <v>6474088.435625</v>
      </c>
    </row>
    <row r="16" spans="1:13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37">
        <v>26902817</v>
      </c>
      <c r="K16" s="37">
        <v>14388099</v>
      </c>
      <c r="L16" s="37">
        <f>SUM(L17:L19)</f>
        <v>26568139.3275</v>
      </c>
      <c r="M16" s="37">
        <v>12898493.3275</v>
      </c>
    </row>
    <row r="17" spans="1:13" ht="12.75">
      <c r="A17" s="219" t="s">
        <v>62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16336361</v>
      </c>
      <c r="K17" s="7">
        <v>8612363</v>
      </c>
      <c r="L17" s="7">
        <v>16340655.8075</v>
      </c>
      <c r="M17" s="7">
        <v>7771561.807499999</v>
      </c>
    </row>
    <row r="18" spans="1:13" ht="12.75">
      <c r="A18" s="219" t="s">
        <v>63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6490024</v>
      </c>
      <c r="K18" s="7">
        <v>3536511</v>
      </c>
      <c r="L18" s="7">
        <v>5944635.8925</v>
      </c>
      <c r="M18" s="7">
        <v>3013635.8925</v>
      </c>
    </row>
    <row r="19" spans="1:13" ht="12.75">
      <c r="A19" s="219" t="s">
        <v>64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4076432</v>
      </c>
      <c r="K19" s="7">
        <v>2239225</v>
      </c>
      <c r="L19" s="7">
        <v>4282847.6274999995</v>
      </c>
      <c r="M19" s="7">
        <v>2113295.6274999995</v>
      </c>
    </row>
    <row r="20" spans="1:13" ht="12.75">
      <c r="A20" s="222" t="s">
        <v>105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3554606</v>
      </c>
      <c r="K20" s="7">
        <v>1820964</v>
      </c>
      <c r="L20" s="7">
        <v>3501404.455</v>
      </c>
      <c r="M20" s="7">
        <v>1747024.455</v>
      </c>
    </row>
    <row r="21" spans="1:13" ht="12.75">
      <c r="A21" s="222" t="s">
        <v>106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v>4483836</v>
      </c>
      <c r="K21" s="7">
        <v>2534825</v>
      </c>
      <c r="L21" s="7">
        <v>5552436.6375</v>
      </c>
      <c r="M21" s="7">
        <v>3203464.6375</v>
      </c>
    </row>
    <row r="22" spans="1:13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37">
        <v>0</v>
      </c>
      <c r="K22" s="37">
        <v>0</v>
      </c>
      <c r="L22" s="37">
        <v>0</v>
      </c>
      <c r="M22" s="37">
        <v>0</v>
      </c>
    </row>
    <row r="23" spans="1:13" ht="12.75">
      <c r="A23" s="219" t="s">
        <v>137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9" t="s">
        <v>138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22" t="s">
        <v>107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22" t="s">
        <v>50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>
        <v>934003</v>
      </c>
      <c r="K26" s="7">
        <v>767606</v>
      </c>
      <c r="L26" s="7">
        <v>917564.35375</v>
      </c>
      <c r="M26" s="7">
        <v>478228.35375</v>
      </c>
    </row>
    <row r="27" spans="1:13" ht="12.75">
      <c r="A27" s="222" t="s">
        <v>213</v>
      </c>
      <c r="B27" s="223"/>
      <c r="C27" s="223"/>
      <c r="D27" s="223"/>
      <c r="E27" s="223"/>
      <c r="F27" s="223"/>
      <c r="G27" s="223"/>
      <c r="H27" s="224"/>
      <c r="I27" s="1">
        <v>131</v>
      </c>
      <c r="J27" s="37">
        <v>1663363</v>
      </c>
      <c r="K27" s="37">
        <v>1468466</v>
      </c>
      <c r="L27" s="37">
        <f>SUM(L28:L32)</f>
        <v>1771190.919375</v>
      </c>
      <c r="M27" s="37">
        <v>1150791.919375</v>
      </c>
    </row>
    <row r="28" spans="1:13" ht="12.75">
      <c r="A28" s="222" t="s">
        <v>227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>
        <v>0</v>
      </c>
      <c r="K28" s="7">
        <v>0</v>
      </c>
      <c r="L28" s="7">
        <v>0</v>
      </c>
      <c r="M28" s="7">
        <v>-13174</v>
      </c>
    </row>
    <row r="29" spans="1:13" ht="12.75">
      <c r="A29" s="222" t="s">
        <v>155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1663363</v>
      </c>
      <c r="K29" s="7">
        <v>1468466</v>
      </c>
      <c r="L29" s="7">
        <v>1771190.919375</v>
      </c>
      <c r="M29" s="7">
        <v>1163965.919375</v>
      </c>
    </row>
    <row r="30" spans="1:13" ht="12.75">
      <c r="A30" s="222" t="s">
        <v>139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22" t="s">
        <v>223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2" t="s">
        <v>140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22" t="s">
        <v>214</v>
      </c>
      <c r="B33" s="223"/>
      <c r="C33" s="223"/>
      <c r="D33" s="223"/>
      <c r="E33" s="223"/>
      <c r="F33" s="223"/>
      <c r="G33" s="223"/>
      <c r="H33" s="224"/>
      <c r="I33" s="1">
        <v>137</v>
      </c>
      <c r="J33" s="37">
        <v>3453897</v>
      </c>
      <c r="K33" s="37">
        <v>1798733</v>
      </c>
      <c r="L33" s="37">
        <f>SUM(L34:L37)</f>
        <v>3671282.615</v>
      </c>
      <c r="M33" s="37">
        <v>1931195.6150000002</v>
      </c>
    </row>
    <row r="34" spans="1:13" ht="12.75">
      <c r="A34" s="222" t="s">
        <v>66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22" t="s">
        <v>65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3413654</v>
      </c>
      <c r="K35" s="7">
        <v>1798733</v>
      </c>
      <c r="L35" s="7">
        <v>3671282.615</v>
      </c>
      <c r="M35" s="7">
        <v>1931195.6150000002</v>
      </c>
    </row>
    <row r="36" spans="1:13" ht="12.75">
      <c r="A36" s="222" t="s">
        <v>224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2" t="s">
        <v>67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>
        <v>40243</v>
      </c>
      <c r="K37" s="7">
        <v>0</v>
      </c>
      <c r="L37" s="7">
        <v>0</v>
      </c>
      <c r="M37" s="7">
        <v>0</v>
      </c>
    </row>
    <row r="38" spans="1:13" ht="12.75">
      <c r="A38" s="222" t="s">
        <v>195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22" t="s">
        <v>196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2" t="s">
        <v>225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>
        <v>0</v>
      </c>
      <c r="K40" s="7">
        <v>-5977</v>
      </c>
      <c r="L40" s="7">
        <v>0</v>
      </c>
      <c r="M40" s="7">
        <v>0</v>
      </c>
    </row>
    <row r="41" spans="1:13" ht="12.75">
      <c r="A41" s="222" t="s">
        <v>226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>
        <v>328</v>
      </c>
      <c r="K41" s="7">
        <v>328</v>
      </c>
      <c r="L41" s="7">
        <v>0</v>
      </c>
      <c r="M41" s="7">
        <v>0</v>
      </c>
    </row>
    <row r="42" spans="1:13" ht="12.75">
      <c r="A42" s="222" t="s">
        <v>215</v>
      </c>
      <c r="B42" s="223"/>
      <c r="C42" s="223"/>
      <c r="D42" s="223"/>
      <c r="E42" s="223"/>
      <c r="F42" s="223"/>
      <c r="G42" s="223"/>
      <c r="H42" s="224"/>
      <c r="I42" s="1">
        <v>146</v>
      </c>
      <c r="J42" s="37">
        <v>98114328</v>
      </c>
      <c r="K42" s="37">
        <v>54779873</v>
      </c>
      <c r="L42" s="37">
        <f>L7+L27+L38+L40</f>
        <v>104828814.99562502</v>
      </c>
      <c r="M42" s="37">
        <v>56390179.76578502</v>
      </c>
    </row>
    <row r="43" spans="1:13" ht="12.75">
      <c r="A43" s="222" t="s">
        <v>216</v>
      </c>
      <c r="B43" s="223"/>
      <c r="C43" s="223"/>
      <c r="D43" s="223"/>
      <c r="E43" s="223"/>
      <c r="F43" s="223"/>
      <c r="G43" s="223"/>
      <c r="H43" s="224"/>
      <c r="I43" s="1">
        <v>147</v>
      </c>
      <c r="J43" s="37">
        <v>95747335</v>
      </c>
      <c r="K43" s="37">
        <v>52798453</v>
      </c>
      <c r="L43" s="37">
        <f>L10+L33+L39+L41</f>
        <v>101113741.96672499</v>
      </c>
      <c r="M43" s="37">
        <v>54535902.96672499</v>
      </c>
    </row>
    <row r="44" spans="1:13" ht="12.75">
      <c r="A44" s="222" t="s">
        <v>236</v>
      </c>
      <c r="B44" s="223"/>
      <c r="C44" s="223"/>
      <c r="D44" s="223"/>
      <c r="E44" s="223"/>
      <c r="F44" s="223"/>
      <c r="G44" s="223"/>
      <c r="H44" s="224"/>
      <c r="I44" s="1">
        <v>148</v>
      </c>
      <c r="J44" s="37">
        <v>2366993</v>
      </c>
      <c r="K44" s="37">
        <v>1981420</v>
      </c>
      <c r="L44" s="37">
        <f>L42-L43</f>
        <v>3715073.0289000273</v>
      </c>
      <c r="M44" s="37">
        <v>1854276.7990600318</v>
      </c>
    </row>
    <row r="45" spans="1:13" ht="12.75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37">
        <v>2366993</v>
      </c>
      <c r="K45" s="37">
        <v>1981420</v>
      </c>
      <c r="L45" s="37">
        <f>IF(L42&gt;L43,L42-L43,0)</f>
        <v>3715073.0289000273</v>
      </c>
      <c r="M45" s="37">
        <v>1854276.7990600318</v>
      </c>
    </row>
    <row r="46" spans="1:13" ht="12.75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37">
        <v>0</v>
      </c>
      <c r="K46" s="37">
        <v>0</v>
      </c>
      <c r="L46" s="37">
        <f>IF(L43&gt;L42,L43-L42,0)</f>
        <v>0</v>
      </c>
      <c r="M46" s="37">
        <v>0</v>
      </c>
    </row>
    <row r="47" spans="1:13" ht="12.75">
      <c r="A47" s="222" t="s">
        <v>217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22" t="s">
        <v>237</v>
      </c>
      <c r="B48" s="223"/>
      <c r="C48" s="223"/>
      <c r="D48" s="223"/>
      <c r="E48" s="223"/>
      <c r="F48" s="223"/>
      <c r="G48" s="223"/>
      <c r="H48" s="224"/>
      <c r="I48" s="1">
        <v>152</v>
      </c>
      <c r="J48" s="37">
        <v>2366993</v>
      </c>
      <c r="K48" s="37">
        <v>1981420</v>
      </c>
      <c r="L48" s="37">
        <f>L44-L47</f>
        <v>3715073.0289000273</v>
      </c>
      <c r="M48" s="37">
        <v>1854276.7990600318</v>
      </c>
    </row>
    <row r="49" spans="1:13" ht="12.75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37">
        <v>2366993</v>
      </c>
      <c r="K49" s="37">
        <v>1981420</v>
      </c>
      <c r="L49" s="37">
        <f>IF(L48&gt;0,L48,0)</f>
        <v>3715073.0289000273</v>
      </c>
      <c r="M49" s="37">
        <v>1854276.7990600318</v>
      </c>
    </row>
    <row r="50" spans="1:13" ht="12.75">
      <c r="A50" s="262" t="s">
        <v>220</v>
      </c>
      <c r="B50" s="263"/>
      <c r="C50" s="263"/>
      <c r="D50" s="263"/>
      <c r="E50" s="263"/>
      <c r="F50" s="263"/>
      <c r="G50" s="263"/>
      <c r="H50" s="264"/>
      <c r="I50" s="2">
        <v>154</v>
      </c>
      <c r="J50" s="45">
        <v>0</v>
      </c>
      <c r="K50" s="45">
        <v>0</v>
      </c>
      <c r="L50" s="45">
        <f>IF(L48&lt;0,-L48,0)</f>
        <v>0</v>
      </c>
      <c r="M50" s="45">
        <v>0</v>
      </c>
    </row>
    <row r="51" spans="1:13" ht="12.75" customHeight="1">
      <c r="A51" s="211" t="s">
        <v>312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39"/>
      <c r="J52" s="39"/>
      <c r="K52" s="39"/>
      <c r="L52" s="39"/>
      <c r="M52" s="46"/>
    </row>
    <row r="53" spans="1:13" ht="12.75">
      <c r="A53" s="259" t="s">
        <v>234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>
        <v>2369332</v>
      </c>
      <c r="K53" s="7">
        <v>1982038</v>
      </c>
      <c r="L53" s="7">
        <v>3716198</v>
      </c>
      <c r="M53" s="7">
        <v>1855579.7701600045</v>
      </c>
    </row>
    <row r="54" spans="1:13" ht="12.75">
      <c r="A54" s="259" t="s">
        <v>235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>
        <v>-2339</v>
      </c>
      <c r="K54" s="8">
        <v>-618</v>
      </c>
      <c r="L54" s="8">
        <v>-1124.6319</v>
      </c>
      <c r="M54" s="8">
        <v>-1302.6319</v>
      </c>
    </row>
    <row r="55" spans="1:13" ht="12.75" customHeight="1">
      <c r="A55" s="211" t="s">
        <v>189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33"/>
      <c r="I56" s="9">
        <v>157</v>
      </c>
      <c r="J56" s="6">
        <v>2366993</v>
      </c>
      <c r="K56" s="6">
        <v>1981420</v>
      </c>
      <c r="L56" s="6">
        <f>L48</f>
        <v>3715073.0289000273</v>
      </c>
      <c r="M56" s="6">
        <f>M48</f>
        <v>1854276.7990600318</v>
      </c>
    </row>
    <row r="57" spans="1:13" ht="12.75">
      <c r="A57" s="222" t="s">
        <v>221</v>
      </c>
      <c r="B57" s="223"/>
      <c r="C57" s="223"/>
      <c r="D57" s="223"/>
      <c r="E57" s="223"/>
      <c r="F57" s="223"/>
      <c r="G57" s="223"/>
      <c r="H57" s="224"/>
      <c r="I57" s="1">
        <v>158</v>
      </c>
      <c r="J57" s="37">
        <f>SUM(J58:J64)</f>
        <v>0</v>
      </c>
      <c r="K57" s="37">
        <f>SUM(K58:K64)</f>
        <v>0</v>
      </c>
      <c r="L57" s="37">
        <f>SUM(L58:L64)</f>
        <v>0</v>
      </c>
      <c r="M57" s="37">
        <f>SUM(M58:M64)</f>
        <v>0</v>
      </c>
    </row>
    <row r="58" spans="1:13" ht="12.75">
      <c r="A58" s="222" t="s">
        <v>228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/>
      <c r="K58" s="7"/>
      <c r="L58" s="7"/>
      <c r="M58" s="7"/>
    </row>
    <row r="59" spans="1:13" ht="12.75">
      <c r="A59" s="222" t="s">
        <v>229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/>
      <c r="K59" s="7"/>
      <c r="L59" s="7"/>
      <c r="M59" s="7"/>
    </row>
    <row r="60" spans="1:13" ht="12.75">
      <c r="A60" s="222" t="s">
        <v>45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/>
      <c r="K60" s="7"/>
      <c r="L60" s="7"/>
      <c r="M60" s="7"/>
    </row>
    <row r="61" spans="1:13" ht="12.75">
      <c r="A61" s="222" t="s">
        <v>230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/>
      <c r="K61" s="7"/>
      <c r="L61" s="7"/>
      <c r="M61" s="7"/>
    </row>
    <row r="62" spans="1:13" ht="12.75">
      <c r="A62" s="222" t="s">
        <v>231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/>
      <c r="L62" s="7"/>
      <c r="M62" s="7"/>
    </row>
    <row r="63" spans="1:13" ht="12.75">
      <c r="A63" s="222" t="s">
        <v>232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/>
      <c r="L63" s="7"/>
      <c r="M63" s="7"/>
    </row>
    <row r="64" spans="1:13" ht="12.75">
      <c r="A64" s="222" t="s">
        <v>233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/>
      <c r="L64" s="7"/>
      <c r="M64" s="7"/>
    </row>
    <row r="65" spans="1:13" ht="12.75">
      <c r="A65" s="222" t="s">
        <v>222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/>
      <c r="K65" s="7"/>
      <c r="L65" s="7"/>
      <c r="M65" s="7"/>
    </row>
    <row r="66" spans="1:13" ht="12.75">
      <c r="A66" s="222" t="s">
        <v>193</v>
      </c>
      <c r="B66" s="223"/>
      <c r="C66" s="223"/>
      <c r="D66" s="223"/>
      <c r="E66" s="223"/>
      <c r="F66" s="223"/>
      <c r="G66" s="223"/>
      <c r="H66" s="224"/>
      <c r="I66" s="1">
        <v>167</v>
      </c>
      <c r="J66" s="37">
        <f>J57-J65</f>
        <v>0</v>
      </c>
      <c r="K66" s="37">
        <f>K57-K65</f>
        <v>0</v>
      </c>
      <c r="L66" s="37">
        <f>L57-L65</f>
        <v>0</v>
      </c>
      <c r="M66" s="37">
        <f>M57-M65</f>
        <v>0</v>
      </c>
    </row>
    <row r="67" spans="1:13" ht="12.75">
      <c r="A67" s="222" t="s">
        <v>194</v>
      </c>
      <c r="B67" s="223"/>
      <c r="C67" s="223"/>
      <c r="D67" s="223"/>
      <c r="E67" s="223"/>
      <c r="F67" s="223"/>
      <c r="G67" s="223"/>
      <c r="H67" s="224"/>
      <c r="I67" s="1">
        <v>168</v>
      </c>
      <c r="J67" s="45">
        <f>J56+J66</f>
        <v>2366993</v>
      </c>
      <c r="K67" s="45">
        <f>K56+K66</f>
        <v>1981420</v>
      </c>
      <c r="L67" s="45">
        <f>L56+L66</f>
        <v>3715073.0289000273</v>
      </c>
      <c r="M67" s="45">
        <f>M56+M66</f>
        <v>1854276.7990600318</v>
      </c>
    </row>
    <row r="68" spans="1:13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59" t="s">
        <v>234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>
        <v>2369332</v>
      </c>
      <c r="K70" s="7">
        <v>2369332</v>
      </c>
      <c r="L70" s="7">
        <v>3716198</v>
      </c>
      <c r="M70" s="7">
        <v>1855579.7701600045</v>
      </c>
    </row>
    <row r="71" spans="1:13" ht="12.75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>
        <v>-2339</v>
      </c>
      <c r="K71" s="8">
        <v>-2339</v>
      </c>
      <c r="L71" s="8">
        <v>-1124.6319</v>
      </c>
      <c r="M71" s="8">
        <v>-1302.6319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M25" sqref="M25"/>
    </sheetView>
  </sheetViews>
  <sheetFormatPr defaultColWidth="9.140625" defaultRowHeight="12.75"/>
  <cols>
    <col min="1" max="16384" width="9.140625" style="36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341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 customHeight="1">
      <c r="A3" s="271" t="s">
        <v>340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50" t="s">
        <v>279</v>
      </c>
      <c r="J4" s="51" t="s">
        <v>318</v>
      </c>
      <c r="K4" s="51" t="s">
        <v>319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52">
        <v>2</v>
      </c>
      <c r="J5" s="53" t="s">
        <v>283</v>
      </c>
      <c r="K5" s="53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1" ht="12.75">
      <c r="A7" s="219" t="s">
        <v>40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2366993</v>
      </c>
      <c r="K7" s="7">
        <v>3715073.0289000273</v>
      </c>
    </row>
    <row r="8" spans="1:11" ht="12.75">
      <c r="A8" s="219" t="s">
        <v>41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3554606</v>
      </c>
      <c r="K8" s="7">
        <v>3501404.455</v>
      </c>
    </row>
    <row r="9" spans="1:11" ht="12.75">
      <c r="A9" s="219" t="s">
        <v>42</v>
      </c>
      <c r="B9" s="220"/>
      <c r="C9" s="220"/>
      <c r="D9" s="220"/>
      <c r="E9" s="220"/>
      <c r="F9" s="220"/>
      <c r="G9" s="220"/>
      <c r="H9" s="220"/>
      <c r="I9" s="1">
        <v>3</v>
      </c>
      <c r="J9" s="5">
        <v>2980356</v>
      </c>
      <c r="K9" s="7">
        <v>12445553.264375009</v>
      </c>
    </row>
    <row r="10" spans="1:11" ht="12.75">
      <c r="A10" s="219" t="s">
        <v>43</v>
      </c>
      <c r="B10" s="220"/>
      <c r="C10" s="220"/>
      <c r="D10" s="220"/>
      <c r="E10" s="220"/>
      <c r="F10" s="220"/>
      <c r="G10" s="220"/>
      <c r="H10" s="220"/>
      <c r="I10" s="1">
        <v>4</v>
      </c>
      <c r="J10" s="5">
        <v>5070700</v>
      </c>
      <c r="K10" s="7">
        <v>0</v>
      </c>
    </row>
    <row r="11" spans="1:11" ht="12.75">
      <c r="A11" s="219" t="s">
        <v>44</v>
      </c>
      <c r="B11" s="220"/>
      <c r="C11" s="220"/>
      <c r="D11" s="220"/>
      <c r="E11" s="220"/>
      <c r="F11" s="220"/>
      <c r="G11" s="220"/>
      <c r="H11" s="220"/>
      <c r="I11" s="1">
        <v>5</v>
      </c>
      <c r="J11" s="5">
        <v>0</v>
      </c>
      <c r="K11" s="7">
        <v>0</v>
      </c>
    </row>
    <row r="12" spans="1:11" ht="12.75">
      <c r="A12" s="219" t="s">
        <v>51</v>
      </c>
      <c r="B12" s="220"/>
      <c r="C12" s="220"/>
      <c r="D12" s="220"/>
      <c r="E12" s="220"/>
      <c r="F12" s="220"/>
      <c r="G12" s="220"/>
      <c r="H12" s="220"/>
      <c r="I12" s="1">
        <v>6</v>
      </c>
      <c r="J12" s="5">
        <v>989585</v>
      </c>
      <c r="K12" s="7">
        <v>0</v>
      </c>
    </row>
    <row r="13" spans="1:11" ht="12.75">
      <c r="A13" s="222" t="s">
        <v>157</v>
      </c>
      <c r="B13" s="223"/>
      <c r="C13" s="223"/>
      <c r="D13" s="223"/>
      <c r="E13" s="223"/>
      <c r="F13" s="223"/>
      <c r="G13" s="223"/>
      <c r="H13" s="223"/>
      <c r="I13" s="1">
        <v>7</v>
      </c>
      <c r="J13" s="48">
        <v>14962240</v>
      </c>
      <c r="K13" s="37">
        <f>SUM(K7:K12)</f>
        <v>19662030.748275034</v>
      </c>
    </row>
    <row r="14" spans="1:11" ht="12.75">
      <c r="A14" s="219" t="s">
        <v>52</v>
      </c>
      <c r="B14" s="220"/>
      <c r="C14" s="220"/>
      <c r="D14" s="220"/>
      <c r="E14" s="220"/>
      <c r="F14" s="220"/>
      <c r="G14" s="220"/>
      <c r="H14" s="220"/>
      <c r="I14" s="1">
        <v>8</v>
      </c>
      <c r="J14" s="5">
        <v>0</v>
      </c>
      <c r="K14" s="7">
        <v>0</v>
      </c>
    </row>
    <row r="15" spans="1:11" ht="12.75">
      <c r="A15" s="219" t="s">
        <v>53</v>
      </c>
      <c r="B15" s="220"/>
      <c r="C15" s="220"/>
      <c r="D15" s="220"/>
      <c r="E15" s="220"/>
      <c r="F15" s="220"/>
      <c r="G15" s="220"/>
      <c r="H15" s="220"/>
      <c r="I15" s="1">
        <v>9</v>
      </c>
      <c r="J15" s="5">
        <v>0</v>
      </c>
      <c r="K15" s="7">
        <v>13786042.916249998</v>
      </c>
    </row>
    <row r="16" spans="1:11" ht="12.75">
      <c r="A16" s="219" t="s">
        <v>54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>
        <v>2079218</v>
      </c>
      <c r="K16" s="7">
        <v>19050555.744525</v>
      </c>
    </row>
    <row r="17" spans="1:11" ht="12.75">
      <c r="A17" s="219" t="s">
        <v>55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>
        <v>0</v>
      </c>
      <c r="K17" s="7">
        <v>183935</v>
      </c>
    </row>
    <row r="18" spans="1:11" ht="12.75">
      <c r="A18" s="222" t="s">
        <v>158</v>
      </c>
      <c r="B18" s="223"/>
      <c r="C18" s="223"/>
      <c r="D18" s="223"/>
      <c r="E18" s="223"/>
      <c r="F18" s="223"/>
      <c r="G18" s="223"/>
      <c r="H18" s="223"/>
      <c r="I18" s="1">
        <v>12</v>
      </c>
      <c r="J18" s="48">
        <v>2079218</v>
      </c>
      <c r="K18" s="37">
        <f>SUM(K14:K17)</f>
        <v>33020533.660775</v>
      </c>
    </row>
    <row r="19" spans="1:11" ht="12.75">
      <c r="A19" s="222" t="s">
        <v>36</v>
      </c>
      <c r="B19" s="223"/>
      <c r="C19" s="223"/>
      <c r="D19" s="223"/>
      <c r="E19" s="223"/>
      <c r="F19" s="223"/>
      <c r="G19" s="223"/>
      <c r="H19" s="223"/>
      <c r="I19" s="1">
        <v>13</v>
      </c>
      <c r="J19" s="48">
        <v>12883022</v>
      </c>
      <c r="K19" s="37">
        <f>IF(K13&gt;K18,K13-K18,0)</f>
        <v>0</v>
      </c>
    </row>
    <row r="20" spans="1:11" ht="12.75">
      <c r="A20" s="222" t="s">
        <v>37</v>
      </c>
      <c r="B20" s="223"/>
      <c r="C20" s="223"/>
      <c r="D20" s="223"/>
      <c r="E20" s="223"/>
      <c r="F20" s="223"/>
      <c r="G20" s="223"/>
      <c r="H20" s="223"/>
      <c r="I20" s="1">
        <v>14</v>
      </c>
      <c r="J20" s="48">
        <v>0</v>
      </c>
      <c r="K20" s="37">
        <f>IF(K18&gt;K13,K18-K13,0)</f>
        <v>13358502.912499964</v>
      </c>
    </row>
    <row r="21" spans="1:11" ht="12.75">
      <c r="A21" s="211" t="s">
        <v>159</v>
      </c>
      <c r="B21" s="212"/>
      <c r="C21" s="212"/>
      <c r="D21" s="212"/>
      <c r="E21" s="212"/>
      <c r="F21" s="212"/>
      <c r="G21" s="212"/>
      <c r="H21" s="212"/>
      <c r="I21" s="268"/>
      <c r="J21" s="268"/>
      <c r="K21" s="269"/>
    </row>
    <row r="22" spans="1:11" ht="12.75">
      <c r="A22" s="219" t="s">
        <v>178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>
        <v>0</v>
      </c>
      <c r="K22" s="7">
        <v>0</v>
      </c>
    </row>
    <row r="23" spans="1:11" ht="12.75">
      <c r="A23" s="219" t="s">
        <v>179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>
        <v>0</v>
      </c>
      <c r="K23" s="7">
        <v>0</v>
      </c>
    </row>
    <row r="24" spans="1:11" ht="12.75">
      <c r="A24" s="219" t="s">
        <v>180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>
        <v>0</v>
      </c>
      <c r="K24" s="7">
        <v>0</v>
      </c>
    </row>
    <row r="25" spans="1:11" ht="12.75">
      <c r="A25" s="219" t="s">
        <v>181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>
        <v>0</v>
      </c>
      <c r="K25" s="7">
        <v>0</v>
      </c>
    </row>
    <row r="26" spans="1:11" ht="12.75">
      <c r="A26" s="219" t="s">
        <v>182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>
        <v>0</v>
      </c>
      <c r="K26" s="7">
        <v>0</v>
      </c>
    </row>
    <row r="27" spans="1:11" ht="12.75">
      <c r="A27" s="222" t="s">
        <v>168</v>
      </c>
      <c r="B27" s="223"/>
      <c r="C27" s="223"/>
      <c r="D27" s="223"/>
      <c r="E27" s="223"/>
      <c r="F27" s="223"/>
      <c r="G27" s="223"/>
      <c r="H27" s="223"/>
      <c r="I27" s="1">
        <v>20</v>
      </c>
      <c r="J27" s="48">
        <v>0</v>
      </c>
      <c r="K27" s="37">
        <f>SUM(K22:K26)</f>
        <v>0</v>
      </c>
    </row>
    <row r="28" spans="1:11" ht="12.75">
      <c r="A28" s="219" t="s">
        <v>115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9013859</v>
      </c>
      <c r="K28" s="7">
        <v>6702571.220000004</v>
      </c>
    </row>
    <row r="29" spans="1:11" ht="12.75">
      <c r="A29" s="219" t="s">
        <v>116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>
        <v>0</v>
      </c>
      <c r="K29" s="7">
        <v>0</v>
      </c>
    </row>
    <row r="30" spans="1:11" ht="12.75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>
        <v>0</v>
      </c>
      <c r="K30" s="7">
        <v>0</v>
      </c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48">
        <v>9013859</v>
      </c>
      <c r="K31" s="37">
        <f>SUM(K28:K30)</f>
        <v>6702571.220000004</v>
      </c>
    </row>
    <row r="32" spans="1:11" ht="12.75">
      <c r="A32" s="222" t="s">
        <v>38</v>
      </c>
      <c r="B32" s="223"/>
      <c r="C32" s="223"/>
      <c r="D32" s="223"/>
      <c r="E32" s="223"/>
      <c r="F32" s="223"/>
      <c r="G32" s="223"/>
      <c r="H32" s="223"/>
      <c r="I32" s="1">
        <v>25</v>
      </c>
      <c r="J32" s="48">
        <v>0</v>
      </c>
      <c r="K32" s="37">
        <f>IF(K27&gt;K31,K27-K31,0)</f>
        <v>0</v>
      </c>
    </row>
    <row r="33" spans="1:11" ht="12.75">
      <c r="A33" s="222" t="s">
        <v>39</v>
      </c>
      <c r="B33" s="223"/>
      <c r="C33" s="223"/>
      <c r="D33" s="223"/>
      <c r="E33" s="223"/>
      <c r="F33" s="223"/>
      <c r="G33" s="223"/>
      <c r="H33" s="223"/>
      <c r="I33" s="1">
        <v>26</v>
      </c>
      <c r="J33" s="48">
        <v>9013859</v>
      </c>
      <c r="K33" s="37">
        <f>IF(K31&gt;K27,K31-K27,0)</f>
        <v>6702571.220000004</v>
      </c>
    </row>
    <row r="34" spans="1:11" ht="12.75">
      <c r="A34" s="211" t="s">
        <v>160</v>
      </c>
      <c r="B34" s="212"/>
      <c r="C34" s="212"/>
      <c r="D34" s="212"/>
      <c r="E34" s="212"/>
      <c r="F34" s="212"/>
      <c r="G34" s="212"/>
      <c r="H34" s="212"/>
      <c r="I34" s="268"/>
      <c r="J34" s="268"/>
      <c r="K34" s="269"/>
    </row>
    <row r="35" spans="1:11" ht="12.75">
      <c r="A35" s="219" t="s">
        <v>174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>
        <v>0</v>
      </c>
      <c r="K35" s="7">
        <v>0</v>
      </c>
    </row>
    <row r="36" spans="1:11" ht="12.75">
      <c r="A36" s="219" t="s">
        <v>29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>
        <v>3984174</v>
      </c>
      <c r="K36" s="7">
        <v>14886585.629999995</v>
      </c>
    </row>
    <row r="37" spans="1:11" ht="12.75">
      <c r="A37" s="219" t="s">
        <v>30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>
        <v>401053</v>
      </c>
      <c r="K37" s="7">
        <v>0</v>
      </c>
    </row>
    <row r="38" spans="1:11" ht="12.75">
      <c r="A38" s="222" t="s">
        <v>68</v>
      </c>
      <c r="B38" s="223"/>
      <c r="C38" s="223"/>
      <c r="D38" s="223"/>
      <c r="E38" s="223"/>
      <c r="F38" s="223"/>
      <c r="G38" s="223"/>
      <c r="H38" s="223"/>
      <c r="I38" s="1">
        <v>30</v>
      </c>
      <c r="J38" s="48">
        <v>4385227</v>
      </c>
      <c r="K38" s="37">
        <f>SUM(K35:K37)</f>
        <v>14886585.629999995</v>
      </c>
    </row>
    <row r="39" spans="1:11" ht="12.75">
      <c r="A39" s="219" t="s">
        <v>31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>
        <v>14165257</v>
      </c>
      <c r="K39" s="7">
        <v>0</v>
      </c>
    </row>
    <row r="40" spans="1:11" ht="12.75">
      <c r="A40" s="219" t="s">
        <v>32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>
        <v>4395</v>
      </c>
      <c r="K40" s="7">
        <v>0</v>
      </c>
    </row>
    <row r="41" spans="1:11" ht="12.75">
      <c r="A41" s="219" t="s">
        <v>33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>
        <v>0</v>
      </c>
      <c r="K41" s="7">
        <v>769295.8499999996</v>
      </c>
    </row>
    <row r="42" spans="1:11" ht="12.75">
      <c r="A42" s="219" t="s">
        <v>34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>
        <v>0</v>
      </c>
      <c r="K42" s="7">
        <v>0</v>
      </c>
    </row>
    <row r="43" spans="1:11" ht="12.75">
      <c r="A43" s="219" t="s">
        <v>35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>
        <v>0</v>
      </c>
      <c r="K43" s="7">
        <v>245712.88250003755</v>
      </c>
    </row>
    <row r="44" spans="1:11" ht="12.75">
      <c r="A44" s="222" t="s">
        <v>69</v>
      </c>
      <c r="B44" s="223"/>
      <c r="C44" s="223"/>
      <c r="D44" s="223"/>
      <c r="E44" s="223"/>
      <c r="F44" s="223"/>
      <c r="G44" s="223"/>
      <c r="H44" s="223"/>
      <c r="I44" s="1">
        <v>36</v>
      </c>
      <c r="J44" s="48">
        <v>14169652</v>
      </c>
      <c r="K44" s="37">
        <f>SUM(K39:K43)</f>
        <v>1015008.7325000372</v>
      </c>
    </row>
    <row r="45" spans="1:11" ht="12.75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48">
        <v>0</v>
      </c>
      <c r="K45" s="37">
        <f>IF(K38&gt;K44,K38-K44,0)</f>
        <v>13871576.897499958</v>
      </c>
    </row>
    <row r="46" spans="1:11" ht="12.75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48">
        <v>9784425</v>
      </c>
      <c r="K46" s="37">
        <f>IF(K44&gt;K38,K44-K38,0)</f>
        <v>0</v>
      </c>
    </row>
    <row r="47" spans="1:11" ht="12.75">
      <c r="A47" s="219" t="s">
        <v>70</v>
      </c>
      <c r="B47" s="220"/>
      <c r="C47" s="220"/>
      <c r="D47" s="220"/>
      <c r="E47" s="220"/>
      <c r="F47" s="220"/>
      <c r="G47" s="220"/>
      <c r="H47" s="220"/>
      <c r="I47" s="1">
        <v>39</v>
      </c>
      <c r="J47" s="48">
        <v>0</v>
      </c>
      <c r="K47" s="37">
        <f>IF(K19-K20+K32-K33+K45-K46&gt;0,K19-K20+K32-K33+K45-K46,0)</f>
        <v>0</v>
      </c>
    </row>
    <row r="48" spans="1:11" ht="12.75">
      <c r="A48" s="219" t="s">
        <v>71</v>
      </c>
      <c r="B48" s="220"/>
      <c r="C48" s="220"/>
      <c r="D48" s="220"/>
      <c r="E48" s="220"/>
      <c r="F48" s="220"/>
      <c r="G48" s="220"/>
      <c r="H48" s="220"/>
      <c r="I48" s="1">
        <v>40</v>
      </c>
      <c r="J48" s="48">
        <v>5915262</v>
      </c>
      <c r="K48" s="37">
        <f>IF(K20-K19+K33-K32+K46-K45&gt;0,K20-K19+K33-K32+K46-K45,0)</f>
        <v>6189497.235000012</v>
      </c>
    </row>
    <row r="49" spans="1:11" ht="12.75">
      <c r="A49" s="219" t="s">
        <v>161</v>
      </c>
      <c r="B49" s="220"/>
      <c r="C49" s="220"/>
      <c r="D49" s="220"/>
      <c r="E49" s="220"/>
      <c r="F49" s="220"/>
      <c r="G49" s="220"/>
      <c r="H49" s="220"/>
      <c r="I49" s="1">
        <v>41</v>
      </c>
      <c r="J49" s="5">
        <v>8548316</v>
      </c>
      <c r="K49" s="7">
        <v>8999850</v>
      </c>
    </row>
    <row r="50" spans="1:11" ht="12.75">
      <c r="A50" s="219" t="s">
        <v>175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>
        <v>0</v>
      </c>
      <c r="K50" s="7">
        <f>K47</f>
        <v>0</v>
      </c>
    </row>
    <row r="51" spans="1:11" ht="12.75">
      <c r="A51" s="219" t="s">
        <v>176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>
        <v>5915262</v>
      </c>
      <c r="K51" s="7">
        <f>K48</f>
        <v>6189497.235000012</v>
      </c>
    </row>
    <row r="52" spans="1:11" ht="12.75">
      <c r="A52" s="225" t="s">
        <v>177</v>
      </c>
      <c r="B52" s="226"/>
      <c r="C52" s="226"/>
      <c r="D52" s="226"/>
      <c r="E52" s="226"/>
      <c r="F52" s="226"/>
      <c r="G52" s="226"/>
      <c r="H52" s="226"/>
      <c r="I52" s="4">
        <v>44</v>
      </c>
      <c r="J52" s="49">
        <v>2633054</v>
      </c>
      <c r="K52" s="45">
        <f>K49+K50-K51</f>
        <v>2810352.7649999876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36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50" t="s">
        <v>279</v>
      </c>
      <c r="J4" s="51" t="s">
        <v>318</v>
      </c>
      <c r="K4" s="51" t="s">
        <v>319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56">
        <v>2</v>
      </c>
      <c r="J5" s="57" t="s">
        <v>283</v>
      </c>
      <c r="K5" s="57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1" ht="12.75">
      <c r="A7" s="219" t="s">
        <v>199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119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120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121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122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2" t="s">
        <v>198</v>
      </c>
      <c r="B12" s="223"/>
      <c r="C12" s="223"/>
      <c r="D12" s="223"/>
      <c r="E12" s="223"/>
      <c r="F12" s="223"/>
      <c r="G12" s="223"/>
      <c r="H12" s="223"/>
      <c r="I12" s="1">
        <v>6</v>
      </c>
      <c r="J12" s="48">
        <f>SUM(J7:J11)</f>
        <v>0</v>
      </c>
      <c r="K12" s="37">
        <f>SUM(K7:K11)</f>
        <v>0</v>
      </c>
    </row>
    <row r="13" spans="1:11" ht="12.75">
      <c r="A13" s="219" t="s">
        <v>123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124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125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126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127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2" t="s">
        <v>47</v>
      </c>
      <c r="B19" s="223"/>
      <c r="C19" s="223"/>
      <c r="D19" s="223"/>
      <c r="E19" s="223"/>
      <c r="F19" s="223"/>
      <c r="G19" s="223"/>
      <c r="H19" s="223"/>
      <c r="I19" s="1">
        <v>13</v>
      </c>
      <c r="J19" s="48">
        <f>SUM(J13:J18)</f>
        <v>0</v>
      </c>
      <c r="K19" s="37">
        <f>SUM(K13:K18)</f>
        <v>0</v>
      </c>
    </row>
    <row r="20" spans="1:11" ht="12.75">
      <c r="A20" s="222" t="s">
        <v>108</v>
      </c>
      <c r="B20" s="279"/>
      <c r="C20" s="279"/>
      <c r="D20" s="279"/>
      <c r="E20" s="279"/>
      <c r="F20" s="279"/>
      <c r="G20" s="279"/>
      <c r="H20" s="280"/>
      <c r="I20" s="1">
        <v>14</v>
      </c>
      <c r="J20" s="48">
        <f>IF(J12&gt;J19,J12-J19,0)</f>
        <v>0</v>
      </c>
      <c r="K20" s="37">
        <f>IF(K12&gt;K19,K12-K19,0)</f>
        <v>0</v>
      </c>
    </row>
    <row r="21" spans="1:11" ht="12.75">
      <c r="A21" s="234" t="s">
        <v>109</v>
      </c>
      <c r="B21" s="277"/>
      <c r="C21" s="277"/>
      <c r="D21" s="277"/>
      <c r="E21" s="277"/>
      <c r="F21" s="277"/>
      <c r="G21" s="277"/>
      <c r="H21" s="278"/>
      <c r="I21" s="1">
        <v>15</v>
      </c>
      <c r="J21" s="48">
        <f>IF(J19&gt;J12,J19-J12,0)</f>
        <v>0</v>
      </c>
      <c r="K21" s="37">
        <f>IF(K19&gt;K12,K19-K12,0)</f>
        <v>0</v>
      </c>
    </row>
    <row r="22" spans="1:11" ht="12.75">
      <c r="A22" s="211" t="s">
        <v>159</v>
      </c>
      <c r="B22" s="212"/>
      <c r="C22" s="212"/>
      <c r="D22" s="212"/>
      <c r="E22" s="212"/>
      <c r="F22" s="212"/>
      <c r="G22" s="212"/>
      <c r="H22" s="212"/>
      <c r="I22" s="268"/>
      <c r="J22" s="268"/>
      <c r="K22" s="269"/>
    </row>
    <row r="23" spans="1:11" ht="12.75">
      <c r="A23" s="219" t="s">
        <v>165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166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320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321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167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2" t="s">
        <v>114</v>
      </c>
      <c r="B28" s="223"/>
      <c r="C28" s="223"/>
      <c r="D28" s="223"/>
      <c r="E28" s="223"/>
      <c r="F28" s="223"/>
      <c r="G28" s="223"/>
      <c r="H28" s="223"/>
      <c r="I28" s="1">
        <v>21</v>
      </c>
      <c r="J28" s="48">
        <f>SUM(J23:J27)</f>
        <v>0</v>
      </c>
      <c r="K28" s="37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2" t="s">
        <v>48</v>
      </c>
      <c r="B32" s="223"/>
      <c r="C32" s="223"/>
      <c r="D32" s="223"/>
      <c r="E32" s="223"/>
      <c r="F32" s="223"/>
      <c r="G32" s="223"/>
      <c r="H32" s="223"/>
      <c r="I32" s="1">
        <v>25</v>
      </c>
      <c r="J32" s="48">
        <f>SUM(J29:J31)</f>
        <v>0</v>
      </c>
      <c r="K32" s="37">
        <f>SUM(K29:K31)</f>
        <v>0</v>
      </c>
    </row>
    <row r="33" spans="1:11" ht="12.75">
      <c r="A33" s="222" t="s">
        <v>110</v>
      </c>
      <c r="B33" s="223"/>
      <c r="C33" s="223"/>
      <c r="D33" s="223"/>
      <c r="E33" s="223"/>
      <c r="F33" s="223"/>
      <c r="G33" s="223"/>
      <c r="H33" s="223"/>
      <c r="I33" s="1">
        <v>26</v>
      </c>
      <c r="J33" s="48">
        <f>IF(J28&gt;J32,J28-J32,0)</f>
        <v>0</v>
      </c>
      <c r="K33" s="37">
        <f>IF(K28&gt;K32,K28-K32,0)</f>
        <v>0</v>
      </c>
    </row>
    <row r="34" spans="1:11" ht="12.75">
      <c r="A34" s="222" t="s">
        <v>111</v>
      </c>
      <c r="B34" s="223"/>
      <c r="C34" s="223"/>
      <c r="D34" s="223"/>
      <c r="E34" s="223"/>
      <c r="F34" s="223"/>
      <c r="G34" s="223"/>
      <c r="H34" s="223"/>
      <c r="I34" s="1">
        <v>27</v>
      </c>
      <c r="J34" s="48">
        <f>IF(J32&gt;J28,J32-J28,0)</f>
        <v>0</v>
      </c>
      <c r="K34" s="37">
        <f>IF(K32&gt;K28,K32-K28,0)</f>
        <v>0</v>
      </c>
    </row>
    <row r="35" spans="1:11" ht="12.75">
      <c r="A35" s="211" t="s">
        <v>160</v>
      </c>
      <c r="B35" s="212"/>
      <c r="C35" s="212"/>
      <c r="D35" s="212"/>
      <c r="E35" s="212"/>
      <c r="F35" s="212"/>
      <c r="G35" s="212"/>
      <c r="H35" s="212"/>
      <c r="I35" s="268">
        <v>0</v>
      </c>
      <c r="J35" s="268"/>
      <c r="K35" s="269"/>
    </row>
    <row r="36" spans="1:11" ht="12.75">
      <c r="A36" s="219" t="s">
        <v>174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2" t="s">
        <v>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48">
        <f>SUM(J36:J38)</f>
        <v>0</v>
      </c>
      <c r="K39" s="37">
        <f>SUM(K36:K38)</f>
        <v>0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35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2" t="s">
        <v>148</v>
      </c>
      <c r="B45" s="223"/>
      <c r="C45" s="223"/>
      <c r="D45" s="223"/>
      <c r="E45" s="223"/>
      <c r="F45" s="223"/>
      <c r="G45" s="223"/>
      <c r="H45" s="223"/>
      <c r="I45" s="1">
        <v>37</v>
      </c>
      <c r="J45" s="48">
        <f>SUM(J40:J44)</f>
        <v>0</v>
      </c>
      <c r="K45" s="37">
        <f>SUM(K40:K44)</f>
        <v>0</v>
      </c>
    </row>
    <row r="46" spans="1:11" ht="12.75">
      <c r="A46" s="222" t="s">
        <v>162</v>
      </c>
      <c r="B46" s="223"/>
      <c r="C46" s="223"/>
      <c r="D46" s="223"/>
      <c r="E46" s="223"/>
      <c r="F46" s="223"/>
      <c r="G46" s="223"/>
      <c r="H46" s="223"/>
      <c r="I46" s="1">
        <v>38</v>
      </c>
      <c r="J46" s="48">
        <f>IF(J39&gt;J45,J39-J45,0)</f>
        <v>0</v>
      </c>
      <c r="K46" s="37">
        <f>IF(K39&gt;K45,K39-K45,0)</f>
        <v>0</v>
      </c>
    </row>
    <row r="47" spans="1:11" ht="12.75">
      <c r="A47" s="222" t="s">
        <v>163</v>
      </c>
      <c r="B47" s="223"/>
      <c r="C47" s="223"/>
      <c r="D47" s="223"/>
      <c r="E47" s="223"/>
      <c r="F47" s="223"/>
      <c r="G47" s="223"/>
      <c r="H47" s="223"/>
      <c r="I47" s="1">
        <v>39</v>
      </c>
      <c r="J47" s="48">
        <f>IF(J45&gt;J39,J45-J39,0)</f>
        <v>0</v>
      </c>
      <c r="K47" s="37">
        <f>IF(K45&gt;K39,K45-K39,0)</f>
        <v>0</v>
      </c>
    </row>
    <row r="48" spans="1:11" ht="12.75">
      <c r="A48" s="222" t="s">
        <v>149</v>
      </c>
      <c r="B48" s="223"/>
      <c r="C48" s="223"/>
      <c r="D48" s="223"/>
      <c r="E48" s="223"/>
      <c r="F48" s="223"/>
      <c r="G48" s="223"/>
      <c r="H48" s="223"/>
      <c r="I48" s="1">
        <v>40</v>
      </c>
      <c r="J48" s="48">
        <f>IF(J20-J21+J33-J34+J46-J47&gt;0,J20-J21+J33-J34+J46-J47,0)</f>
        <v>0</v>
      </c>
      <c r="K48" s="37">
        <f>IF(K20-K21+K33-K34+K46-K47&gt;0,K20-K21+K33-K34+K46-K47,0)</f>
        <v>0</v>
      </c>
    </row>
    <row r="49" spans="1:11" ht="12.75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48">
        <f>IF(J21-J20+J34-J33+J47-J46&gt;0,J21-J20+J34-J33+J47-J46,0)</f>
        <v>0</v>
      </c>
      <c r="K49" s="37">
        <f>IF(K21-K20+K34-K33+K47-K46&gt;0,K21-K20+K34-K33+K47-K46,0)</f>
        <v>0</v>
      </c>
    </row>
    <row r="50" spans="1:11" ht="12.75">
      <c r="A50" s="222" t="s">
        <v>161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176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34" t="s">
        <v>177</v>
      </c>
      <c r="B53" s="235"/>
      <c r="C53" s="235"/>
      <c r="D53" s="235"/>
      <c r="E53" s="235"/>
      <c r="F53" s="235"/>
      <c r="G53" s="235"/>
      <c r="H53" s="235"/>
      <c r="I53" s="4">
        <v>45</v>
      </c>
      <c r="J53" s="49">
        <f>J50+J51-J52</f>
        <v>0</v>
      </c>
      <c r="K53" s="45">
        <f>K50+K51-K52</f>
        <v>0</v>
      </c>
    </row>
    <row r="54" spans="1:1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H30" sqref="H30"/>
    </sheetView>
  </sheetViews>
  <sheetFormatPr defaultColWidth="9.140625" defaultRowHeight="12.75"/>
  <cols>
    <col min="1" max="4" width="9.140625" style="59" customWidth="1"/>
    <col min="5" max="5" width="10.140625" style="59" bestFit="1" customWidth="1"/>
    <col min="6" max="16384" width="9.140625" style="59" customWidth="1"/>
  </cols>
  <sheetData>
    <row r="1" spans="1:12" ht="12.75" customHeight="1">
      <c r="A1" s="299" t="s">
        <v>281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58"/>
    </row>
    <row r="2" spans="1:12" ht="15.75">
      <c r="A2" s="131"/>
      <c r="B2" s="132"/>
      <c r="C2" s="284" t="s">
        <v>282</v>
      </c>
      <c r="D2" s="284"/>
      <c r="E2" s="134" t="s">
        <v>342</v>
      </c>
      <c r="F2" s="133" t="s">
        <v>250</v>
      </c>
      <c r="G2" s="285" t="s">
        <v>323</v>
      </c>
      <c r="H2" s="286"/>
      <c r="I2" s="132"/>
      <c r="J2" s="132"/>
      <c r="K2" s="132"/>
      <c r="L2" s="60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63" t="s">
        <v>305</v>
      </c>
      <c r="J3" s="64" t="s">
        <v>150</v>
      </c>
      <c r="K3" s="64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66">
        <v>2</v>
      </c>
      <c r="J4" s="65" t="s">
        <v>283</v>
      </c>
      <c r="K4" s="65" t="s">
        <v>284</v>
      </c>
    </row>
    <row r="5" spans="1:11" ht="12.75">
      <c r="A5" s="289" t="s">
        <v>285</v>
      </c>
      <c r="B5" s="290"/>
      <c r="C5" s="290"/>
      <c r="D5" s="290"/>
      <c r="E5" s="290"/>
      <c r="F5" s="290"/>
      <c r="G5" s="290"/>
      <c r="H5" s="290"/>
      <c r="I5" s="30">
        <v>1</v>
      </c>
      <c r="J5" s="31">
        <v>55566600</v>
      </c>
      <c r="K5" s="31">
        <v>55566600</v>
      </c>
    </row>
    <row r="6" spans="1:11" ht="12.75">
      <c r="A6" s="289" t="s">
        <v>286</v>
      </c>
      <c r="B6" s="290"/>
      <c r="C6" s="290"/>
      <c r="D6" s="290"/>
      <c r="E6" s="290"/>
      <c r="F6" s="290"/>
      <c r="G6" s="290"/>
      <c r="H6" s="290"/>
      <c r="I6" s="30">
        <v>2</v>
      </c>
      <c r="J6" s="32">
        <v>8026868</v>
      </c>
      <c r="K6" s="32">
        <v>7824088.82</v>
      </c>
    </row>
    <row r="7" spans="1:11" ht="12.75">
      <c r="A7" s="289" t="s">
        <v>287</v>
      </c>
      <c r="B7" s="290"/>
      <c r="C7" s="290"/>
      <c r="D7" s="290"/>
      <c r="E7" s="290"/>
      <c r="F7" s="290"/>
      <c r="G7" s="290"/>
      <c r="H7" s="290"/>
      <c r="I7" s="30">
        <v>3</v>
      </c>
      <c r="J7" s="32">
        <v>6484358</v>
      </c>
      <c r="K7" s="32">
        <v>6484290.714375</v>
      </c>
    </row>
    <row r="8" spans="1:11" ht="12.75">
      <c r="A8" s="289" t="s">
        <v>288</v>
      </c>
      <c r="B8" s="290"/>
      <c r="C8" s="290"/>
      <c r="D8" s="290"/>
      <c r="E8" s="290"/>
      <c r="F8" s="290"/>
      <c r="G8" s="290"/>
      <c r="H8" s="290"/>
      <c r="I8" s="30">
        <v>4</v>
      </c>
      <c r="J8" s="32">
        <v>5191555</v>
      </c>
      <c r="K8" s="32">
        <v>12239525.869375</v>
      </c>
    </row>
    <row r="9" spans="1:11" ht="12.75">
      <c r="A9" s="289" t="s">
        <v>289</v>
      </c>
      <c r="B9" s="290"/>
      <c r="C9" s="290"/>
      <c r="D9" s="290"/>
      <c r="E9" s="290"/>
      <c r="F9" s="290"/>
      <c r="G9" s="290"/>
      <c r="H9" s="290"/>
      <c r="I9" s="30">
        <v>5</v>
      </c>
      <c r="J9" s="32">
        <v>4354199</v>
      </c>
      <c r="K9" s="32">
        <v>3715072.742649984</v>
      </c>
    </row>
    <row r="10" spans="1:11" ht="12.75">
      <c r="A10" s="289" t="s">
        <v>290</v>
      </c>
      <c r="B10" s="290"/>
      <c r="C10" s="290"/>
      <c r="D10" s="290"/>
      <c r="E10" s="290"/>
      <c r="F10" s="290"/>
      <c r="G10" s="290"/>
      <c r="H10" s="290"/>
      <c r="I10" s="30">
        <v>6</v>
      </c>
      <c r="J10" s="32"/>
      <c r="K10" s="32"/>
    </row>
    <row r="11" spans="1:11" ht="12.75">
      <c r="A11" s="289" t="s">
        <v>291</v>
      </c>
      <c r="B11" s="290"/>
      <c r="C11" s="290"/>
      <c r="D11" s="290"/>
      <c r="E11" s="290"/>
      <c r="F11" s="290"/>
      <c r="G11" s="290"/>
      <c r="H11" s="290"/>
      <c r="I11" s="30">
        <v>7</v>
      </c>
      <c r="J11" s="32"/>
      <c r="K11" s="32"/>
    </row>
    <row r="12" spans="1:11" ht="12.75">
      <c r="A12" s="289" t="s">
        <v>292</v>
      </c>
      <c r="B12" s="290"/>
      <c r="C12" s="290"/>
      <c r="D12" s="290"/>
      <c r="E12" s="290"/>
      <c r="F12" s="290"/>
      <c r="G12" s="290"/>
      <c r="H12" s="290"/>
      <c r="I12" s="30">
        <v>8</v>
      </c>
      <c r="J12" s="32"/>
      <c r="K12" s="32"/>
    </row>
    <row r="13" spans="1:11" ht="12.75">
      <c r="A13" s="289" t="s">
        <v>293</v>
      </c>
      <c r="B13" s="290"/>
      <c r="C13" s="290"/>
      <c r="D13" s="290"/>
      <c r="E13" s="290"/>
      <c r="F13" s="290"/>
      <c r="G13" s="290"/>
      <c r="H13" s="290"/>
      <c r="I13" s="30">
        <v>9</v>
      </c>
      <c r="J13" s="32"/>
      <c r="K13" s="32"/>
    </row>
    <row r="14" spans="1:11" ht="12.75">
      <c r="A14" s="291" t="s">
        <v>294</v>
      </c>
      <c r="B14" s="292"/>
      <c r="C14" s="292"/>
      <c r="D14" s="292"/>
      <c r="E14" s="292"/>
      <c r="F14" s="292"/>
      <c r="G14" s="292"/>
      <c r="H14" s="292"/>
      <c r="I14" s="30">
        <v>10</v>
      </c>
      <c r="J14" s="61">
        <f>SUM(J5:J13)</f>
        <v>79623580</v>
      </c>
      <c r="K14" s="61">
        <f>SUM(K5:K13)</f>
        <v>85829578.14639999</v>
      </c>
    </row>
    <row r="15" spans="1:11" ht="12.75">
      <c r="A15" s="289" t="s">
        <v>295</v>
      </c>
      <c r="B15" s="290"/>
      <c r="C15" s="290"/>
      <c r="D15" s="290"/>
      <c r="E15" s="290"/>
      <c r="F15" s="290"/>
      <c r="G15" s="290"/>
      <c r="H15" s="290"/>
      <c r="I15" s="30">
        <v>11</v>
      </c>
      <c r="J15" s="32"/>
      <c r="K15" s="32"/>
    </row>
    <row r="16" spans="1:11" ht="12.75">
      <c r="A16" s="289" t="s">
        <v>296</v>
      </c>
      <c r="B16" s="290"/>
      <c r="C16" s="290"/>
      <c r="D16" s="290"/>
      <c r="E16" s="290"/>
      <c r="F16" s="290"/>
      <c r="G16" s="290"/>
      <c r="H16" s="290"/>
      <c r="I16" s="30">
        <v>12</v>
      </c>
      <c r="J16" s="32"/>
      <c r="K16" s="32"/>
    </row>
    <row r="17" spans="1:11" ht="12.75">
      <c r="A17" s="289" t="s">
        <v>297</v>
      </c>
      <c r="B17" s="290"/>
      <c r="C17" s="290"/>
      <c r="D17" s="290"/>
      <c r="E17" s="290"/>
      <c r="F17" s="290"/>
      <c r="G17" s="290"/>
      <c r="H17" s="290"/>
      <c r="I17" s="30">
        <v>13</v>
      </c>
      <c r="J17" s="32"/>
      <c r="K17" s="32"/>
    </row>
    <row r="18" spans="1:11" ht="12.75">
      <c r="A18" s="289" t="s">
        <v>298</v>
      </c>
      <c r="B18" s="290"/>
      <c r="C18" s="290"/>
      <c r="D18" s="290"/>
      <c r="E18" s="290"/>
      <c r="F18" s="290"/>
      <c r="G18" s="290"/>
      <c r="H18" s="290"/>
      <c r="I18" s="30">
        <v>14</v>
      </c>
      <c r="J18" s="32"/>
      <c r="K18" s="32"/>
    </row>
    <row r="19" spans="1:11" ht="12.75">
      <c r="A19" s="289" t="s">
        <v>299</v>
      </c>
      <c r="B19" s="290"/>
      <c r="C19" s="290"/>
      <c r="D19" s="290"/>
      <c r="E19" s="290"/>
      <c r="F19" s="290"/>
      <c r="G19" s="290"/>
      <c r="H19" s="290"/>
      <c r="I19" s="30">
        <v>15</v>
      </c>
      <c r="J19" s="32"/>
      <c r="K19" s="32"/>
    </row>
    <row r="20" spans="1:11" ht="12.75">
      <c r="A20" s="289" t="s">
        <v>300</v>
      </c>
      <c r="B20" s="290"/>
      <c r="C20" s="290"/>
      <c r="D20" s="290"/>
      <c r="E20" s="290"/>
      <c r="F20" s="290"/>
      <c r="G20" s="290"/>
      <c r="H20" s="290"/>
      <c r="I20" s="30">
        <v>16</v>
      </c>
      <c r="J20" s="32"/>
      <c r="K20" s="32"/>
    </row>
    <row r="21" spans="1:11" ht="12.75">
      <c r="A21" s="291" t="s">
        <v>301</v>
      </c>
      <c r="B21" s="292"/>
      <c r="C21" s="292"/>
      <c r="D21" s="292"/>
      <c r="E21" s="292"/>
      <c r="F21" s="292"/>
      <c r="G21" s="292"/>
      <c r="H21" s="292"/>
      <c r="I21" s="30">
        <v>17</v>
      </c>
      <c r="J21" s="62">
        <f>SUM(J15:J20)</f>
        <v>0</v>
      </c>
      <c r="K21" s="62">
        <f>SUM(K15:K20)</f>
        <v>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93" t="s">
        <v>302</v>
      </c>
      <c r="B23" s="294"/>
      <c r="C23" s="294"/>
      <c r="D23" s="294"/>
      <c r="E23" s="294"/>
      <c r="F23" s="294"/>
      <c r="G23" s="294"/>
      <c r="H23" s="294"/>
      <c r="I23" s="33">
        <v>18</v>
      </c>
      <c r="J23" s="31">
        <v>79600075</v>
      </c>
      <c r="K23" s="31">
        <v>85807072</v>
      </c>
    </row>
    <row r="24" spans="1:11" ht="17.25" customHeight="1">
      <c r="A24" s="295" t="s">
        <v>303</v>
      </c>
      <c r="B24" s="296"/>
      <c r="C24" s="296"/>
      <c r="D24" s="296"/>
      <c r="E24" s="296"/>
      <c r="F24" s="296"/>
      <c r="G24" s="296"/>
      <c r="H24" s="296"/>
      <c r="I24" s="34">
        <v>19</v>
      </c>
      <c r="J24" s="62">
        <v>23506</v>
      </c>
      <c r="K24" s="62">
        <v>22506</v>
      </c>
    </row>
    <row r="25" spans="1:11" ht="30" customHeight="1">
      <c r="A25" s="297" t="s">
        <v>304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sheetProtection/>
  <protectedRanges>
    <protectedRange sqref="G2:H2" name="Range1_2"/>
    <protectedRange sqref="E2" name="Range1_1_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33" sqref="D33"/>
    </sheetView>
  </sheetViews>
  <sheetFormatPr defaultColWidth="9.140625" defaultRowHeight="12.75"/>
  <sheetData>
    <row r="1" spans="1:10" ht="12.7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2.75" customHeight="1">
      <c r="A4" s="306" t="s">
        <v>343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306"/>
      <c r="B12" s="306"/>
      <c r="C12" s="306"/>
      <c r="D12" s="306"/>
      <c r="E12" s="306"/>
      <c r="F12" s="306"/>
      <c r="G12" s="306"/>
      <c r="H12" s="306"/>
      <c r="I12" s="306"/>
      <c r="J12" s="306"/>
    </row>
    <row r="13" spans="1:10" ht="12.75">
      <c r="A13" s="306"/>
      <c r="B13" s="306"/>
      <c r="C13" s="306"/>
      <c r="D13" s="306"/>
      <c r="E13" s="306"/>
      <c r="F13" s="306"/>
      <c r="G13" s="306"/>
      <c r="H13" s="306"/>
      <c r="I13" s="306"/>
      <c r="J13" s="306"/>
    </row>
    <row r="14" spans="1:10" ht="12.7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2.7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2.7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2.75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2.7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2.75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2.75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2.75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2.75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2.75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2.75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2.7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15">
      <c r="A26" s="28"/>
      <c r="B26" s="28"/>
      <c r="C26" s="28"/>
      <c r="D26" s="28"/>
      <c r="E26" s="28"/>
      <c r="F26" s="28"/>
      <c r="G26" s="28"/>
      <c r="H26" s="28"/>
      <c r="I26" s="29"/>
      <c r="J26" s="28"/>
    </row>
    <row r="27" spans="1:10" ht="12.7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2.75">
      <c r="A28" s="28"/>
      <c r="B28" s="28"/>
      <c r="C28" s="28"/>
      <c r="D28" s="28"/>
      <c r="E28" s="28"/>
      <c r="F28" s="28"/>
      <c r="G28" s="28"/>
      <c r="H28" s="28"/>
      <c r="I28" s="28"/>
      <c r="J28" s="28"/>
    </row>
  </sheetData>
  <sheetProtection/>
  <mergeCells count="2">
    <mergeCell ref="A2:J2"/>
    <mergeCell ref="A4:J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Ida Dretar</cp:lastModifiedBy>
  <cp:lastPrinted>2015-07-27T10:32:04Z</cp:lastPrinted>
  <dcterms:created xsi:type="dcterms:W3CDTF">2008-10-17T11:51:54Z</dcterms:created>
  <dcterms:modified xsi:type="dcterms:W3CDTF">2015-09-09T09:40:42Z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