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<sst xmlns="http://schemas.openxmlformats.org/spreadsheetml/2006/main" count="403" uniqueCount="350">
  <si>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</si>
  <si>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</si>
  <si>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</si>
  <si>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</si>
  <si>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</si>
  <si>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</si>
  <si>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</si>
  <si>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</si>
  <si>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</si>
  <si>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</si>
  <si>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</si>
  <si>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</si>
  <si>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</si>
  <si>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</si>
  <si>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</si>
  <si>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</si>
  <si>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</si>
  <si>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</si>
  <si>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</si>
  <si>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</si>
  <si>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</si>
  <si>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</si>
  <si>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</si>
  <si>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</si>
  <si>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</si>
  <si>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</si>
  <si>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</si>
  <si>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</si>
  <si>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</si>
  <si>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</si>
  <si>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</si>
  <si>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</si>
  <si>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</si>
  <si>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</si>
  <si>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</si>
  <si>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</si>
  <si>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</si>
  <si>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</si>
  <si>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</si>
  <si>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</si>
  <si>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</si>
  <si>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</si>
  <si>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</si>
  <si>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</si>
  <si>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</si>
  <si>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</si>
  <si>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</si>
  <si>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</si>
  <si>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</si>
  <si>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</si>
  <si>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</si>
  <si>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</si>
  <si>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</si>
  <si>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</si>
  <si>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</si>
  <si>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</si>
  <si>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</si>
  <si>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</si>
  <si>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</si>
  <si>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</si>
  <si>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</si>
  <si>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</si>
  <si>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</si>
  <si>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</si>
  <si>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</si>
  <si>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</si>
  <si>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</si>
  <si>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</si>
  <si>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</si>
  <si>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</si>
  <si>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</si>
  <si>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</si>
  <si>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</si>
  <si>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</si>
  <si>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</si>
  <si>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</si>
  <si>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</si>
  <si>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</si>
  <si>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</si>
  <si>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</si>
  <si>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</si>
  <si>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</si>
  <si>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</si>
  <si>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</si>
  <si>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</si>
  <si>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</si>
  <si>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</si>
  <si>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</si>
  <si>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</si>
  <si>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</si>
  <si>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</si>
  <si>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</si>
  <si>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</si>
  <si>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</si>
  <si>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</si>
  <si>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</si>
  <si>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</si>
  <si>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</si>
  <si>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</si>
  <si>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</si>
  <si>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</si>
  <si>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</si>
  <si>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</si>
  <si>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</si>
  <si>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</si>
  <si>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</si>
  <si>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</si>
  <si>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</si>
  <si>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</si>
  <si>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</si>
  <si>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</si>
  <si>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</si>
  <si>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</si>
  <si>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</si>
  <si>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</si>
  <si>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</si>
  <si>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</si>
  <si>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</si>
  <si>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</si>
  <si>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</si>
  <si>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</si>
  <si>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</si>
  <si>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</si>
  <si>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</si>
  <si>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</si>
  <si>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</si>
  <si>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</si>
  <si>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</si>
  <si>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</si>
  <si>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</si>
  <si>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</si>
  <si>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</si>
  <si>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</si>
  <si>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</si>
  <si>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</si>
  <si>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</si>
  <si>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</si>
  <si>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</si>
  <si>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</si>
  <si>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</si>
  <si>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</si>
  <si>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</si>
  <si>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</si>
  <si>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</si>
  <si>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</si>
  <si>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</si>
  <si>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</si>
  <si>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</si>
  <si>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</si>
  <si>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</si>
  <si>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</si>
  <si>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</si>
  <si>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</si>
  <si>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</si>
  <si>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</si>
  <si>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</si>
  <si>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</si>
  <si>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</si>
  <si>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</si>
  <si>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</si>
  <si>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</si>
  <si>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</si>
  <si>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</si>
  <si>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</si>
  <si>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</si>
  <si>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</si>
  <si>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</si>
  <si>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</si>
  <si>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</si>
  <si>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</si>
  <si>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</si>
  <si>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</si>
  <si>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</si>
  <si>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</si>
  <si>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</si>
  <si>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</si>
  <si>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</si>
  <si>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</si>
  <si>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</si>
  <si>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</si>
  <si>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</si>
  <si>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</si>
  <si>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</si>
  <si>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</si>
  <si>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</si>
  <si>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</si>
  <si>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</si>
  <si>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</si>
  <si>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</si>
  <si>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</si>
  <si>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</si>
  <si>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</si>
  <si>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</si>
  <si>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</si>
  <si>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</si>
  <si>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</si>
  <si>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</si>
  <si>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</si>
  <si>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</si>
  <si>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</si>
  <si>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</si>
  <si>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</si>
  <si>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</si>
  <si>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</si>
  <si>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</si>
  <si>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</si>
  <si>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</si>
  <si>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</si>
  <si>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</si>
  <si>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</si>
  <si>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</si>
  <si>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</si>
  <si>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</si>
  <si>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</si>
  <si>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</si>
  <si>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</si>
  <si>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</si>
  <si>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</si>
  <si>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</si>
  <si>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</si>
  <si>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</si>
  <si>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</si>
  <si>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</si>
  <si>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</si>
  <si>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</si>
  <si>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</si>
  <si>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</si>
  <si>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</si>
  <si>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</si>
  <si>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</si>
  <si>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</si>
  <si>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</si>
  <si>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</si>
  <si>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</si>
  <si>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</si>
  <si>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</si>
  <si>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</si>
  <si>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</si>
  <si>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</si>
  <si>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</si>
  <si>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</si>
  <si>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</si>
  <si>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</si>
  <si>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</si>
  <si>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</si>
  <si>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</si>
  <si>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</si>
  <si>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</si>
  <si>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</si>
  <si>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</si>
  <si>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</si>
  <si>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</si>
  <si>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</si>
  <si>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</si>
  <si>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</si>
  <si>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</si>
  <si>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</si>
  <si>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</si>
  <si>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</si>
  <si>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</si>
  <si>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</si>
  <si>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</si>
  <si>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</si>
  <si>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</si>
  <si>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</si>
  <si>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</si>
  <si>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</si>
  <si>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</si>
  <si>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</si>
  <si>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</si>
  <si>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</si>
  <si>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</si>
  <si>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</si>
  <si>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</si>
  <si>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</si>
  <si>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</si>
  <si>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</si>
  <si>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</si>
  <si>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</si>
  <si>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</si>
  <si>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</si>
  <si>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</si>
  <si>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</si>
  <si>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</si>
  <si>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</si>
  <si>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</si>
  <si>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</si>
  <si>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</si>
  <si>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</si>
  <si>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</si>
  <si>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</si>
  <si>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</si>
  <si>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</si>
  <si>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</si>
  <si>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</si>
  <si>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</si>
  <si>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</si>
  <si>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</si>
  <si>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</si>
  <si>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</si>
  <si>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</si>
  <si>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</si>
  <si>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</si>
  <si>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</si>
  <si>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</si>
  <si>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</si>
  <si>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</si>
  <si>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</si>
  <si>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</si>
  <si>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</si>
  <si>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</si>
  <si>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</si>
  <si>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</si>
  <si>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</si>
  <si>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</si>
  <si>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</si>
  <si>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</si>
  <si>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</si>
  <si>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</si>
  <si>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</si>
  <si>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</si>
  <si>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</si>
  <si>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1.1.2015.</t>
  </si>
  <si>
    <t>30.09.2015.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</si>
  <si>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</si>
  <si>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</si>
  <si>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</si>
  <si>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</si>
  <si>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</si>
  <si>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</si>
  <si>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</si>
  <si>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</si>
  <si>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</si>
  <si>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</si>
  <si>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</si>
  <si>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</si>
  <si>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</si>
  <si>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</si>
  <si>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METALSKA INDUSTRIJA VARAŽDIN-TRADE D.O.O.</t>
  </si>
  <si>
    <t>BEOGRAD</t>
  </si>
  <si>
    <t>20778938</t>
  </si>
  <si>
    <t>Vrtarić Irena</t>
  </si>
  <si>
    <t>042290102</t>
  </si>
  <si>
    <t>042330133</t>
  </si>
  <si>
    <t>irena.vrtaric@miv.hr</t>
  </si>
  <si>
    <t>Turek Franjo</t>
  </si>
  <si>
    <t>stanje na dan 30.09.2015.</t>
  </si>
  <si>
    <t>Obveznik: METALSKA INDUSTRIJA VARAŽDIN DD</t>
  </si>
  <si>
    <t>u razdoblju 01.01.2015. do 30.09.2015.</t>
  </si>
  <si>
    <t>Potraživanja od kupaca su na kraju razdoblja veća za 26% u odnosu na usporedni datum prošle godine. Ukupne zalihe povećane su  za 21% u odnosu na prethodnu godinu uslijed povećanja zaliha proizvodnje u tijeku matičnog društva. Obveze prema dobavljačima povećane su za 27% uslijed povećane nabave sirovina i materijala za realizaciju prodaje te korištenja vanjskih usluga izrade proizvoda radi realizacije kratkih rokova proizvodnje. Prihodi od prodaje povećani su za 7%. Ostvarena je konsolidirana sveobuhvatna dobit u iznosu 1.267 tis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</si>
</sst>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4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2" fillId="0" borderId="21" xfId="58" applyFont="1" applyFill="1" applyBorder="1" applyAlignment="1" applyProtection="1">
      <alignment horizontal="right" vertical="center"/>
      <protection hidden="1" locked="0"/>
    </xf>
    <xf numFmtId="49" fontId="2" fillId="0" borderId="21" xfId="58" applyNumberFormat="1" applyFont="1" applyBorder="1" applyAlignment="1" applyProtection="1">
      <alignment horizontal="center" vertical="center"/>
      <protection hidden="1" locked="0"/>
    </xf>
    <xf numFmtId="0" fontId="9" fillId="0" borderId="0" xfId="65" applyBorder="1" applyAlignment="1">
      <alignment/>
      <protection/>
    </xf>
    <xf numFmtId="0" fontId="9" fillId="0" borderId="21" xfId="65" applyBorder="1" applyAlignment="1">
      <alignment/>
      <protection/>
    </xf>
    <xf numFmtId="0" fontId="2" fillId="0" borderId="22" xfId="58" applyFont="1" applyBorder="1" applyAlignment="1" applyProtection="1">
      <alignment vertical="center"/>
      <protection hidden="1"/>
    </xf>
    <xf numFmtId="14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22" xfId="58" applyFont="1" applyFill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left" vertical="center" wrapText="1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1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1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1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1" xfId="58" applyFont="1" applyBorder="1" applyAlignment="1" applyProtection="1">
      <alignment horizontal="left" vertical="top" wrapText="1"/>
      <protection hidden="1"/>
    </xf>
    <xf numFmtId="0" fontId="3" fillId="0" borderId="22" xfId="58" applyFont="1" applyBorder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21" xfId="58" applyFont="1" applyBorder="1" applyAlignment="1" applyProtection="1">
      <alignment horizontal="left" vertical="top" wrapText="1" indent="2"/>
      <protection hidden="1"/>
    </xf>
    <xf numFmtId="0" fontId="3" fillId="0" borderId="22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>
      <alignment/>
      <protection/>
    </xf>
    <xf numFmtId="0" fontId="3" fillId="0" borderId="22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60" applyFont="1" applyAlignment="1" applyProtection="1">
      <alignment vertical="top"/>
      <protection hidden="1"/>
    </xf>
    <xf numFmtId="0" fontId="3" fillId="0" borderId="0" xfId="60" applyFont="1" applyAlignment="1" applyProtection="1">
      <alignment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1" xfId="58" applyFont="1" applyFill="1" applyBorder="1" applyAlignment="1" applyProtection="1">
      <alignment vertical="center"/>
      <protection hidden="1"/>
    </xf>
    <xf numFmtId="0" fontId="19" fillId="0" borderId="0" xfId="65" applyFont="1" applyBorder="1" applyAlignment="1" applyProtection="1">
      <alignment vertical="center"/>
      <protection hidden="1"/>
    </xf>
    <xf numFmtId="0" fontId="19" fillId="0" borderId="21" xfId="65" applyFont="1" applyFill="1" applyBorder="1" applyAlignment="1" applyProtection="1">
      <alignment vertical="center"/>
      <protection hidden="1"/>
    </xf>
    <xf numFmtId="0" fontId="19" fillId="0" borderId="0" xfId="65" applyFont="1" applyBorder="1" applyAlignment="1" applyProtection="1">
      <alignment horizontal="lef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5" xfId="58" applyFont="1" applyBorder="1" applyAlignment="1">
      <alignment/>
      <protection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1" xfId="58" applyFont="1" applyFill="1" applyBorder="1" applyAlignment="1" applyProtection="1">
      <alignment horizontal="left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1" xfId="58" applyFont="1" applyBorder="1" applyAlignment="1" applyProtection="1">
      <alignment horizontal="center" vertical="center" wrapText="1"/>
      <protection hidden="1"/>
    </xf>
    <xf numFmtId="0" fontId="3" fillId="0" borderId="22" xfId="58" applyFont="1" applyBorder="1" applyAlignment="1" applyProtection="1">
      <alignment horizontal="right" vertical="center"/>
      <protection hidden="1"/>
    </xf>
    <xf numFmtId="0" fontId="3" fillId="0" borderId="21" xfId="58" applyFont="1" applyBorder="1" applyAlignment="1" applyProtection="1">
      <alignment horizontal="right"/>
      <protection hidden="1"/>
    </xf>
    <xf numFmtId="0" fontId="1" fillId="0" borderId="22" xfId="58" applyFont="1" applyBorder="1" applyAlignment="1" applyProtection="1">
      <alignment horizontal="right" vertical="center" wrapText="1"/>
      <protection hidden="1"/>
    </xf>
    <xf numFmtId="0" fontId="1" fillId="0" borderId="21" xfId="58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4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1" xfId="58" applyFont="1" applyBorder="1" applyAlignment="1">
      <alignment horizontal="center"/>
      <protection/>
    </xf>
    <xf numFmtId="0" fontId="2" fillId="0" borderId="27" xfId="60" applyFont="1" applyFill="1" applyBorder="1" applyAlignment="1" applyProtection="1">
      <alignment horizontal="center" vertical="center"/>
      <protection hidden="1" locked="0"/>
    </xf>
    <xf numFmtId="0" fontId="2" fillId="0" borderId="28" xfId="60" applyFont="1" applyFill="1" applyBorder="1" applyAlignment="1" applyProtection="1">
      <alignment horizontal="center" vertical="center"/>
      <protection hidden="1" locked="0"/>
    </xf>
    <xf numFmtId="0" fontId="2" fillId="0" borderId="29" xfId="60" applyFont="1" applyFill="1" applyBorder="1" applyAlignment="1" applyProtection="1">
      <alignment horizontal="center" vertical="center"/>
      <protection hidden="1" locked="0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60" applyFont="1" applyFill="1" applyBorder="1" applyAlignment="1" applyProtection="1">
      <alignment horizontal="center" vertical="top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3" xfId="58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1" xfId="58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23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4" applyNumberFormat="1" applyFont="1" applyFill="1" applyBorder="1" applyAlignment="1" applyProtection="1">
      <alignment horizontal="left" vertical="center"/>
      <protection hidden="1" locked="0"/>
    </xf>
    <xf numFmtId="0" fontId="15" fillId="0" borderId="0" xfId="65" applyFont="1" applyBorder="1" applyAlignment="1" applyProtection="1">
      <alignment horizontal="left"/>
      <protection hidden="1"/>
    </xf>
    <xf numFmtId="0" fontId="16" fillId="0" borderId="0" xfId="65" applyFont="1" applyBorder="1" applyAlignment="1">
      <alignment/>
      <protection/>
    </xf>
    <xf numFmtId="0" fontId="19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1" xfId="6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20" fillId="0" borderId="0" xfId="65" applyNumberFormat="1" applyFont="1" applyBorder="1" applyAlignment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TFI-POD" xfId="58"/>
    <cellStyle name="Normal_TFI-POD 2" xfId="59"/>
    <cellStyle name="Normal_TFI-POD 3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a.vrtaric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iv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80" customWidth="1"/>
    <col min="2" max="2" width="13.00390625" style="80" customWidth="1"/>
    <col min="3" max="6" width="9.140625" style="80" customWidth="1"/>
    <col min="7" max="7" width="15.140625" style="80" customWidth="1"/>
    <col min="8" max="8" width="19.28125" style="80" customWidth="1"/>
    <col min="9" max="9" width="14.421875" style="80" customWidth="1"/>
    <col min="10" max="16384" width="9.140625" style="80" customWidth="1"/>
  </cols>
  <sheetData>
    <row r="1" spans="1:12" ht="15.75">
      <c r="A1" s="188" t="s">
        <v>248</v>
      </c>
      <c r="B1" s="189"/>
      <c r="C1" s="189"/>
      <c r="D1" s="77"/>
      <c r="E1" s="77"/>
      <c r="F1" s="77"/>
      <c r="G1" s="77"/>
      <c r="H1" s="77"/>
      <c r="I1" s="78"/>
      <c r="J1" s="79"/>
      <c r="K1" s="79"/>
      <c r="L1" s="79"/>
    </row>
    <row r="2" spans="1:12" ht="12.75">
      <c r="A2" s="140" t="s">
        <v>249</v>
      </c>
      <c r="B2" s="141"/>
      <c r="C2" s="141"/>
      <c r="D2" s="142"/>
      <c r="E2" s="70" t="s">
        <v>322</v>
      </c>
      <c r="F2" s="81"/>
      <c r="G2" s="10" t="s">
        <v>250</v>
      </c>
      <c r="H2" s="70" t="s">
        <v>323</v>
      </c>
      <c r="I2" s="62"/>
      <c r="J2" s="79"/>
      <c r="K2" s="79"/>
      <c r="L2" s="79"/>
    </row>
    <row r="3" spans="1:12" ht="12.75">
      <c r="A3" s="63"/>
      <c r="B3" s="11"/>
      <c r="C3" s="11"/>
      <c r="D3" s="11"/>
      <c r="E3" s="12"/>
      <c r="F3" s="12"/>
      <c r="G3" s="11"/>
      <c r="H3" s="11"/>
      <c r="I3" s="82"/>
      <c r="J3" s="79"/>
      <c r="K3" s="79"/>
      <c r="L3" s="79"/>
    </row>
    <row r="4" spans="1:12" ht="15.75">
      <c r="A4" s="143" t="s">
        <v>316</v>
      </c>
      <c r="B4" s="144"/>
      <c r="C4" s="144"/>
      <c r="D4" s="144"/>
      <c r="E4" s="144"/>
      <c r="F4" s="144"/>
      <c r="G4" s="144"/>
      <c r="H4" s="144"/>
      <c r="I4" s="145"/>
      <c r="J4" s="79"/>
      <c r="K4" s="79"/>
      <c r="L4" s="79"/>
    </row>
    <row r="5" spans="1:12" ht="12.75">
      <c r="A5" s="83"/>
      <c r="B5" s="17"/>
      <c r="C5" s="17"/>
      <c r="D5" s="17"/>
      <c r="E5" s="13"/>
      <c r="F5" s="64"/>
      <c r="G5" s="14"/>
      <c r="H5" s="15"/>
      <c r="I5" s="84"/>
      <c r="J5" s="79"/>
      <c r="K5" s="79"/>
      <c r="L5" s="79"/>
    </row>
    <row r="6" spans="1:12" ht="12.75">
      <c r="A6" s="146" t="s">
        <v>251</v>
      </c>
      <c r="B6" s="147"/>
      <c r="C6" s="138" t="s">
        <v>324</v>
      </c>
      <c r="D6" s="139"/>
      <c r="E6" s="85"/>
      <c r="F6" s="85"/>
      <c r="G6" s="85"/>
      <c r="H6" s="85"/>
      <c r="I6" s="86"/>
      <c r="J6" s="79"/>
      <c r="K6" s="79"/>
      <c r="L6" s="79"/>
    </row>
    <row r="7" spans="1:12" ht="12.75">
      <c r="A7" s="87"/>
      <c r="B7" s="88"/>
      <c r="C7" s="89"/>
      <c r="D7" s="89"/>
      <c r="E7" s="85"/>
      <c r="F7" s="85"/>
      <c r="G7" s="85"/>
      <c r="H7" s="85"/>
      <c r="I7" s="86"/>
      <c r="J7" s="79"/>
      <c r="K7" s="79"/>
      <c r="L7" s="79"/>
    </row>
    <row r="8" spans="1:12" ht="12.75" customHeight="1">
      <c r="A8" s="148" t="s">
        <v>252</v>
      </c>
      <c r="B8" s="149"/>
      <c r="C8" s="138" t="s">
        <v>325</v>
      </c>
      <c r="D8" s="139"/>
      <c r="E8" s="85"/>
      <c r="F8" s="85"/>
      <c r="G8" s="85"/>
      <c r="H8" s="85"/>
      <c r="I8" s="90"/>
      <c r="J8" s="79"/>
      <c r="K8" s="79"/>
      <c r="L8" s="79"/>
    </row>
    <row r="9" spans="1:12" ht="12.75">
      <c r="A9" s="91"/>
      <c r="B9" s="92"/>
      <c r="C9" s="93"/>
      <c r="D9" s="89"/>
      <c r="E9" s="17"/>
      <c r="F9" s="17"/>
      <c r="G9" s="17"/>
      <c r="H9" s="17"/>
      <c r="I9" s="90"/>
      <c r="J9" s="79"/>
      <c r="K9" s="79"/>
      <c r="L9" s="79"/>
    </row>
    <row r="10" spans="1:12" ht="12.75" customHeight="1">
      <c r="A10" s="135" t="s">
        <v>253</v>
      </c>
      <c r="B10" s="136"/>
      <c r="C10" s="138" t="s">
        <v>326</v>
      </c>
      <c r="D10" s="139"/>
      <c r="E10" s="17"/>
      <c r="F10" s="17"/>
      <c r="G10" s="17"/>
      <c r="H10" s="17"/>
      <c r="I10" s="90"/>
      <c r="J10" s="79"/>
      <c r="K10" s="79"/>
      <c r="L10" s="79"/>
    </row>
    <row r="11" spans="1:12" ht="12.75">
      <c r="A11" s="137"/>
      <c r="B11" s="136"/>
      <c r="C11" s="17"/>
      <c r="D11" s="17"/>
      <c r="E11" s="17"/>
      <c r="F11" s="17"/>
      <c r="G11" s="17"/>
      <c r="H11" s="17"/>
      <c r="I11" s="90"/>
      <c r="J11" s="79"/>
      <c r="K11" s="79"/>
      <c r="L11" s="79"/>
    </row>
    <row r="12" spans="1:12" ht="12.75">
      <c r="A12" s="146" t="s">
        <v>254</v>
      </c>
      <c r="B12" s="147"/>
      <c r="C12" s="150" t="s">
        <v>327</v>
      </c>
      <c r="D12" s="151"/>
      <c r="E12" s="151"/>
      <c r="F12" s="151"/>
      <c r="G12" s="151"/>
      <c r="H12" s="151"/>
      <c r="I12" s="152"/>
      <c r="J12" s="79"/>
      <c r="K12" s="79"/>
      <c r="L12" s="79"/>
    </row>
    <row r="13" spans="1:12" ht="12.75">
      <c r="A13" s="87"/>
      <c r="B13" s="88"/>
      <c r="C13" s="94"/>
      <c r="D13" s="17"/>
      <c r="E13" s="17"/>
      <c r="F13" s="17"/>
      <c r="G13" s="17"/>
      <c r="H13" s="17"/>
      <c r="I13" s="90"/>
      <c r="J13" s="79"/>
      <c r="K13" s="79"/>
      <c r="L13" s="79"/>
    </row>
    <row r="14" spans="1:12" ht="12.75">
      <c r="A14" s="146" t="s">
        <v>255</v>
      </c>
      <c r="B14" s="147"/>
      <c r="C14" s="153">
        <v>42000</v>
      </c>
      <c r="D14" s="154"/>
      <c r="E14" s="89"/>
      <c r="F14" s="150" t="s">
        <v>328</v>
      </c>
      <c r="G14" s="151"/>
      <c r="H14" s="151"/>
      <c r="I14" s="152"/>
      <c r="J14" s="79"/>
      <c r="K14" s="79"/>
      <c r="L14" s="79"/>
    </row>
    <row r="15" spans="1:12" ht="12.75">
      <c r="A15" s="87"/>
      <c r="B15" s="88"/>
      <c r="C15" s="89"/>
      <c r="D15" s="89"/>
      <c r="E15" s="89"/>
      <c r="F15" s="89"/>
      <c r="G15" s="89"/>
      <c r="H15" s="89"/>
      <c r="I15" s="89"/>
      <c r="J15" s="79"/>
      <c r="K15" s="79"/>
      <c r="L15" s="79"/>
    </row>
    <row r="16" spans="1:12" ht="12.75">
      <c r="A16" s="146" t="s">
        <v>256</v>
      </c>
      <c r="B16" s="147"/>
      <c r="C16" s="150" t="s">
        <v>329</v>
      </c>
      <c r="D16" s="151"/>
      <c r="E16" s="151"/>
      <c r="F16" s="151"/>
      <c r="G16" s="151"/>
      <c r="H16" s="151"/>
      <c r="I16" s="152"/>
      <c r="J16" s="79"/>
      <c r="K16" s="79"/>
      <c r="L16" s="79"/>
    </row>
    <row r="17" spans="1:12" ht="12.75">
      <c r="A17" s="87"/>
      <c r="B17" s="88"/>
      <c r="C17" s="89"/>
      <c r="D17" s="89"/>
      <c r="E17" s="89"/>
      <c r="F17" s="89"/>
      <c r="G17" s="89"/>
      <c r="H17" s="89"/>
      <c r="I17" s="89"/>
      <c r="J17" s="79"/>
      <c r="K17" s="79"/>
      <c r="L17" s="79"/>
    </row>
    <row r="18" spans="1:12" ht="12.75">
      <c r="A18" s="146" t="s">
        <v>257</v>
      </c>
      <c r="B18" s="147"/>
      <c r="C18" s="155" t="s">
        <v>330</v>
      </c>
      <c r="D18" s="156"/>
      <c r="E18" s="156"/>
      <c r="F18" s="156"/>
      <c r="G18" s="156"/>
      <c r="H18" s="156"/>
      <c r="I18" s="157"/>
      <c r="J18" s="79"/>
      <c r="K18" s="79"/>
      <c r="L18" s="79"/>
    </row>
    <row r="19" spans="1:12" ht="12.75">
      <c r="A19" s="87"/>
      <c r="B19" s="88"/>
      <c r="C19" s="95"/>
      <c r="D19" s="89"/>
      <c r="E19" s="89"/>
      <c r="F19" s="89"/>
      <c r="G19" s="89"/>
      <c r="H19" s="89"/>
      <c r="I19" s="89"/>
      <c r="J19" s="79"/>
      <c r="K19" s="79"/>
      <c r="L19" s="79"/>
    </row>
    <row r="20" spans="1:12" ht="12.75">
      <c r="A20" s="146" t="s">
        <v>258</v>
      </c>
      <c r="B20" s="147"/>
      <c r="C20" s="155" t="s">
        <v>331</v>
      </c>
      <c r="D20" s="156"/>
      <c r="E20" s="156"/>
      <c r="F20" s="156"/>
      <c r="G20" s="156"/>
      <c r="H20" s="156"/>
      <c r="I20" s="157"/>
      <c r="J20" s="79"/>
      <c r="K20" s="79"/>
      <c r="L20" s="79"/>
    </row>
    <row r="21" spans="1:12" ht="12.75">
      <c r="A21" s="87"/>
      <c r="B21" s="88"/>
      <c r="C21" s="94"/>
      <c r="D21" s="17"/>
      <c r="E21" s="17"/>
      <c r="F21" s="17"/>
      <c r="G21" s="17"/>
      <c r="H21" s="17"/>
      <c r="I21" s="90"/>
      <c r="J21" s="79"/>
      <c r="K21" s="79"/>
      <c r="L21" s="79"/>
    </row>
    <row r="22" spans="1:12" ht="12.75">
      <c r="A22" s="146" t="s">
        <v>259</v>
      </c>
      <c r="B22" s="147"/>
      <c r="C22" s="71">
        <v>472</v>
      </c>
      <c r="D22" s="158" t="s">
        <v>328</v>
      </c>
      <c r="E22" s="159"/>
      <c r="F22" s="160"/>
      <c r="G22" s="146"/>
      <c r="H22" s="161"/>
      <c r="I22" s="65"/>
      <c r="J22" s="79"/>
      <c r="K22" s="79"/>
      <c r="L22" s="79"/>
    </row>
    <row r="23" spans="1:12" ht="12.75">
      <c r="A23" s="87"/>
      <c r="B23" s="88"/>
      <c r="C23" s="17"/>
      <c r="D23" s="17"/>
      <c r="E23" s="17"/>
      <c r="F23" s="17"/>
      <c r="G23" s="17"/>
      <c r="H23" s="17"/>
      <c r="I23" s="90"/>
      <c r="J23" s="79"/>
      <c r="K23" s="79"/>
      <c r="L23" s="79"/>
    </row>
    <row r="24" spans="1:12" ht="12.75">
      <c r="A24" s="146" t="s">
        <v>260</v>
      </c>
      <c r="B24" s="147"/>
      <c r="C24" s="71">
        <v>5</v>
      </c>
      <c r="D24" s="158" t="s">
        <v>332</v>
      </c>
      <c r="E24" s="159"/>
      <c r="F24" s="159"/>
      <c r="G24" s="160"/>
      <c r="H24" s="96" t="s">
        <v>261</v>
      </c>
      <c r="I24" s="72">
        <v>656</v>
      </c>
      <c r="J24" s="79"/>
      <c r="K24" s="79"/>
      <c r="L24" s="79"/>
    </row>
    <row r="25" spans="1:12" ht="12.75">
      <c r="A25" s="87"/>
      <c r="B25" s="88"/>
      <c r="C25" s="17"/>
      <c r="D25" s="17"/>
      <c r="E25" s="17"/>
      <c r="F25" s="17"/>
      <c r="G25" s="88"/>
      <c r="H25" s="88" t="s">
        <v>317</v>
      </c>
      <c r="I25" s="97"/>
      <c r="J25" s="79"/>
      <c r="K25" s="79"/>
      <c r="L25" s="79"/>
    </row>
    <row r="26" spans="1:12" ht="12.75">
      <c r="A26" s="146" t="s">
        <v>262</v>
      </c>
      <c r="B26" s="147"/>
      <c r="C26" s="73" t="s">
        <v>333</v>
      </c>
      <c r="D26" s="18"/>
      <c r="E26" s="98"/>
      <c r="F26" s="17"/>
      <c r="G26" s="162" t="s">
        <v>263</v>
      </c>
      <c r="H26" s="147"/>
      <c r="I26" s="74" t="s">
        <v>334</v>
      </c>
      <c r="J26" s="79"/>
      <c r="K26" s="79"/>
      <c r="L26" s="79"/>
    </row>
    <row r="27" spans="1:12" ht="12.75">
      <c r="A27" s="87"/>
      <c r="B27" s="88"/>
      <c r="C27" s="17"/>
      <c r="D27" s="17"/>
      <c r="E27" s="17"/>
      <c r="F27" s="17"/>
      <c r="G27" s="17"/>
      <c r="H27" s="17"/>
      <c r="I27" s="99"/>
      <c r="J27" s="79"/>
      <c r="K27" s="79"/>
      <c r="L27" s="79"/>
    </row>
    <row r="28" spans="1:12" ht="12.75">
      <c r="A28" s="163" t="s">
        <v>264</v>
      </c>
      <c r="B28" s="164"/>
      <c r="C28" s="165"/>
      <c r="D28" s="165"/>
      <c r="E28" s="164" t="s">
        <v>265</v>
      </c>
      <c r="F28" s="166"/>
      <c r="G28" s="166"/>
      <c r="H28" s="165" t="s">
        <v>266</v>
      </c>
      <c r="I28" s="167"/>
      <c r="J28" s="79"/>
      <c r="K28" s="79"/>
      <c r="L28" s="79"/>
    </row>
    <row r="29" spans="1:12" ht="12.75">
      <c r="A29" s="100"/>
      <c r="B29" s="98"/>
      <c r="C29" s="98"/>
      <c r="D29" s="101"/>
      <c r="E29" s="17"/>
      <c r="F29" s="17"/>
      <c r="G29" s="17"/>
      <c r="H29" s="102"/>
      <c r="I29" s="99"/>
      <c r="J29" s="79"/>
      <c r="K29" s="79"/>
      <c r="L29" s="79"/>
    </row>
    <row r="30" spans="1:12" ht="12.75">
      <c r="A30" s="168" t="s">
        <v>335</v>
      </c>
      <c r="B30" s="169"/>
      <c r="C30" s="169"/>
      <c r="D30" s="170"/>
      <c r="E30" s="168" t="s">
        <v>336</v>
      </c>
      <c r="F30" s="169"/>
      <c r="G30" s="170"/>
      <c r="H30" s="171" t="s">
        <v>337</v>
      </c>
      <c r="I30" s="172"/>
      <c r="J30" s="79"/>
      <c r="K30" s="79"/>
      <c r="L30" s="79"/>
    </row>
    <row r="31" spans="1:12" ht="12.75">
      <c r="A31" s="103"/>
      <c r="B31" s="103"/>
      <c r="C31" s="104"/>
      <c r="D31" s="173"/>
      <c r="E31" s="173"/>
      <c r="F31" s="173"/>
      <c r="G31" s="173"/>
      <c r="H31" s="103"/>
      <c r="I31" s="105"/>
      <c r="J31" s="79"/>
      <c r="K31" s="79"/>
      <c r="L31" s="79"/>
    </row>
    <row r="32" spans="1:12" ht="12.75">
      <c r="A32" s="168" t="s">
        <v>338</v>
      </c>
      <c r="B32" s="169"/>
      <c r="C32" s="169"/>
      <c r="D32" s="170"/>
      <c r="E32" s="168" t="s">
        <v>339</v>
      </c>
      <c r="F32" s="169"/>
      <c r="G32" s="170"/>
      <c r="H32" s="171" t="s">
        <v>340</v>
      </c>
      <c r="I32" s="172"/>
      <c r="J32" s="79"/>
      <c r="K32" s="79"/>
      <c r="L32" s="79"/>
    </row>
    <row r="33" spans="1:12" ht="12.75">
      <c r="A33" s="87"/>
      <c r="B33" s="88"/>
      <c r="C33" s="94"/>
      <c r="D33" s="106"/>
      <c r="E33" s="106"/>
      <c r="F33" s="106"/>
      <c r="G33" s="85"/>
      <c r="H33" s="17"/>
      <c r="I33" s="107"/>
      <c r="J33" s="79"/>
      <c r="K33" s="79"/>
      <c r="L33" s="79"/>
    </row>
    <row r="34" spans="1:12" ht="12.75">
      <c r="A34" s="176"/>
      <c r="B34" s="177"/>
      <c r="C34" s="177"/>
      <c r="D34" s="178"/>
      <c r="E34" s="176"/>
      <c r="F34" s="177"/>
      <c r="G34" s="177"/>
      <c r="H34" s="174"/>
      <c r="I34" s="175"/>
      <c r="J34" s="79"/>
      <c r="K34" s="79"/>
      <c r="L34" s="79"/>
    </row>
    <row r="35" spans="1:12" ht="12.75">
      <c r="A35" s="87"/>
      <c r="B35" s="88"/>
      <c r="C35" s="94"/>
      <c r="D35" s="106"/>
      <c r="E35" s="106"/>
      <c r="F35" s="106"/>
      <c r="G35" s="85"/>
      <c r="H35" s="17"/>
      <c r="I35" s="107"/>
      <c r="J35" s="79"/>
      <c r="K35" s="79"/>
      <c r="L35" s="79"/>
    </row>
    <row r="36" spans="1:12" ht="12.75">
      <c r="A36" s="176"/>
      <c r="B36" s="177"/>
      <c r="C36" s="177"/>
      <c r="D36" s="178"/>
      <c r="E36" s="176"/>
      <c r="F36" s="177"/>
      <c r="G36" s="177"/>
      <c r="H36" s="174"/>
      <c r="I36" s="175"/>
      <c r="J36" s="79"/>
      <c r="K36" s="79"/>
      <c r="L36" s="79"/>
    </row>
    <row r="37" spans="1:12" ht="12.75">
      <c r="A37" s="108"/>
      <c r="B37" s="109"/>
      <c r="C37" s="179"/>
      <c r="D37" s="180"/>
      <c r="E37" s="17"/>
      <c r="F37" s="179"/>
      <c r="G37" s="180"/>
      <c r="H37" s="17"/>
      <c r="I37" s="90"/>
      <c r="J37" s="79"/>
      <c r="K37" s="79"/>
      <c r="L37" s="79"/>
    </row>
    <row r="38" spans="1:12" ht="12.75">
      <c r="A38" s="176"/>
      <c r="B38" s="177"/>
      <c r="C38" s="177"/>
      <c r="D38" s="178"/>
      <c r="E38" s="176"/>
      <c r="F38" s="177"/>
      <c r="G38" s="177"/>
      <c r="H38" s="174"/>
      <c r="I38" s="175"/>
      <c r="J38" s="79"/>
      <c r="K38" s="79"/>
      <c r="L38" s="79"/>
    </row>
    <row r="39" spans="1:12" ht="12.75">
      <c r="A39" s="108"/>
      <c r="B39" s="109"/>
      <c r="C39" s="110"/>
      <c r="D39" s="111"/>
      <c r="E39" s="17"/>
      <c r="F39" s="110"/>
      <c r="G39" s="111"/>
      <c r="H39" s="17"/>
      <c r="I39" s="90"/>
      <c r="J39" s="79"/>
      <c r="K39" s="79"/>
      <c r="L39" s="79"/>
    </row>
    <row r="40" spans="1:12" ht="12.75">
      <c r="A40" s="176"/>
      <c r="B40" s="177"/>
      <c r="C40" s="177"/>
      <c r="D40" s="178"/>
      <c r="E40" s="176"/>
      <c r="F40" s="177"/>
      <c r="G40" s="177"/>
      <c r="H40" s="174"/>
      <c r="I40" s="175"/>
      <c r="J40" s="79"/>
      <c r="K40" s="79"/>
      <c r="L40" s="79"/>
    </row>
    <row r="41" spans="1:12" ht="12.75">
      <c r="A41" s="75"/>
      <c r="B41" s="98"/>
      <c r="C41" s="98"/>
      <c r="D41" s="98"/>
      <c r="E41" s="16"/>
      <c r="F41" s="112"/>
      <c r="G41" s="112"/>
      <c r="H41" s="76"/>
      <c r="I41" s="66"/>
      <c r="J41" s="79"/>
      <c r="K41" s="79"/>
      <c r="L41" s="79"/>
    </row>
    <row r="42" spans="1:12" ht="12.75">
      <c r="A42" s="108"/>
      <c r="B42" s="109"/>
      <c r="C42" s="110"/>
      <c r="D42" s="111"/>
      <c r="E42" s="17"/>
      <c r="F42" s="110"/>
      <c r="G42" s="111"/>
      <c r="H42" s="17"/>
      <c r="I42" s="90"/>
      <c r="J42" s="79"/>
      <c r="K42" s="79"/>
      <c r="L42" s="79"/>
    </row>
    <row r="43" spans="1:12" ht="12.75">
      <c r="A43" s="113"/>
      <c r="B43" s="114"/>
      <c r="C43" s="114"/>
      <c r="D43" s="115"/>
      <c r="E43" s="115"/>
      <c r="F43" s="114"/>
      <c r="G43" s="115"/>
      <c r="H43" s="115"/>
      <c r="I43" s="116"/>
      <c r="J43" s="79"/>
      <c r="K43" s="79"/>
      <c r="L43" s="79"/>
    </row>
    <row r="44" spans="1:12" ht="12.75" customHeight="1">
      <c r="A44" s="135" t="s">
        <v>267</v>
      </c>
      <c r="B44" s="184"/>
      <c r="C44" s="174"/>
      <c r="D44" s="175"/>
      <c r="E44" s="101"/>
      <c r="F44" s="158"/>
      <c r="G44" s="177"/>
      <c r="H44" s="177"/>
      <c r="I44" s="178"/>
      <c r="J44" s="79"/>
      <c r="K44" s="79"/>
      <c r="L44" s="79"/>
    </row>
    <row r="45" spans="1:12" ht="12.75">
      <c r="A45" s="108"/>
      <c r="B45" s="109"/>
      <c r="C45" s="179"/>
      <c r="D45" s="180"/>
      <c r="E45" s="17"/>
      <c r="F45" s="179"/>
      <c r="G45" s="181"/>
      <c r="H45" s="117"/>
      <c r="I45" s="118"/>
      <c r="J45" s="79"/>
      <c r="K45" s="79"/>
      <c r="L45" s="79"/>
    </row>
    <row r="46" spans="1:12" ht="12.75" customHeight="1">
      <c r="A46" s="135" t="s">
        <v>268</v>
      </c>
      <c r="B46" s="184"/>
      <c r="C46" s="150" t="s">
        <v>341</v>
      </c>
      <c r="D46" s="182"/>
      <c r="E46" s="182"/>
      <c r="F46" s="182"/>
      <c r="G46" s="182"/>
      <c r="H46" s="182"/>
      <c r="I46" s="183"/>
      <c r="J46" s="79"/>
      <c r="K46" s="79"/>
      <c r="L46" s="79"/>
    </row>
    <row r="47" spans="1:12" ht="12.75">
      <c r="A47" s="87"/>
      <c r="B47" s="88"/>
      <c r="C47" s="119" t="s">
        <v>269</v>
      </c>
      <c r="D47" s="120"/>
      <c r="E47" s="120"/>
      <c r="F47" s="120"/>
      <c r="G47" s="120"/>
      <c r="H47" s="120"/>
      <c r="I47" s="120"/>
      <c r="J47" s="79"/>
      <c r="K47" s="79"/>
      <c r="L47" s="79"/>
    </row>
    <row r="48" spans="1:12" ht="12.75">
      <c r="A48" s="135" t="s">
        <v>270</v>
      </c>
      <c r="B48" s="184"/>
      <c r="C48" s="185" t="s">
        <v>342</v>
      </c>
      <c r="D48" s="186"/>
      <c r="E48" s="187"/>
      <c r="F48" s="120"/>
      <c r="G48" s="121" t="s">
        <v>271</v>
      </c>
      <c r="H48" s="185" t="s">
        <v>343</v>
      </c>
      <c r="I48" s="187"/>
      <c r="J48" s="79"/>
      <c r="K48" s="79"/>
      <c r="L48" s="79"/>
    </row>
    <row r="49" spans="1:12" ht="12.75">
      <c r="A49" s="87"/>
      <c r="B49" s="88"/>
      <c r="C49" s="119"/>
      <c r="D49" s="120"/>
      <c r="E49" s="120"/>
      <c r="F49" s="120"/>
      <c r="G49" s="120"/>
      <c r="H49" s="120"/>
      <c r="I49" s="120"/>
      <c r="J49" s="79"/>
      <c r="K49" s="79"/>
      <c r="L49" s="79"/>
    </row>
    <row r="50" spans="1:12" ht="12.75" customHeight="1">
      <c r="A50" s="135" t="s">
        <v>257</v>
      </c>
      <c r="B50" s="184"/>
      <c r="C50" s="196" t="s">
        <v>344</v>
      </c>
      <c r="D50" s="186"/>
      <c r="E50" s="186"/>
      <c r="F50" s="186"/>
      <c r="G50" s="186"/>
      <c r="H50" s="186"/>
      <c r="I50" s="187"/>
      <c r="J50" s="79"/>
      <c r="K50" s="79"/>
      <c r="L50" s="79"/>
    </row>
    <row r="51" spans="1:12" ht="12.75">
      <c r="A51" s="87"/>
      <c r="B51" s="88"/>
      <c r="C51" s="120"/>
      <c r="D51" s="120"/>
      <c r="E51" s="120"/>
      <c r="F51" s="120"/>
      <c r="G51" s="120"/>
      <c r="H51" s="120"/>
      <c r="I51" s="120"/>
      <c r="J51" s="79"/>
      <c r="K51" s="79"/>
      <c r="L51" s="79"/>
    </row>
    <row r="52" spans="1:12" ht="12.75">
      <c r="A52" s="146" t="s">
        <v>272</v>
      </c>
      <c r="B52" s="147"/>
      <c r="C52" s="185" t="s">
        <v>345</v>
      </c>
      <c r="D52" s="186"/>
      <c r="E52" s="186"/>
      <c r="F52" s="186"/>
      <c r="G52" s="186"/>
      <c r="H52" s="186"/>
      <c r="I52" s="152"/>
      <c r="J52" s="79"/>
      <c r="K52" s="79"/>
      <c r="L52" s="79"/>
    </row>
    <row r="53" spans="1:12" ht="12.75">
      <c r="A53" s="122"/>
      <c r="B53" s="115"/>
      <c r="C53" s="190" t="s">
        <v>273</v>
      </c>
      <c r="D53" s="190"/>
      <c r="E53" s="190"/>
      <c r="F53" s="190"/>
      <c r="G53" s="190"/>
      <c r="H53" s="190"/>
      <c r="I53" s="124"/>
      <c r="J53" s="79"/>
      <c r="K53" s="79"/>
      <c r="L53" s="79"/>
    </row>
    <row r="54" spans="1:12" ht="12.75">
      <c r="A54" s="122"/>
      <c r="B54" s="115"/>
      <c r="C54" s="123"/>
      <c r="D54" s="123"/>
      <c r="E54" s="123"/>
      <c r="F54" s="123"/>
      <c r="G54" s="123"/>
      <c r="H54" s="123"/>
      <c r="I54" s="124"/>
      <c r="J54" s="79"/>
      <c r="K54" s="79"/>
      <c r="L54" s="79"/>
    </row>
    <row r="55" spans="1:12" ht="12.75">
      <c r="A55" s="122"/>
      <c r="B55" s="197" t="s">
        <v>274</v>
      </c>
      <c r="C55" s="198"/>
      <c r="D55" s="198"/>
      <c r="E55" s="198"/>
      <c r="F55" s="125"/>
      <c r="G55" s="125"/>
      <c r="H55" s="125"/>
      <c r="I55" s="126"/>
      <c r="J55" s="79"/>
      <c r="K55" s="79"/>
      <c r="L55" s="79"/>
    </row>
    <row r="56" spans="1:12" ht="12.75">
      <c r="A56" s="122"/>
      <c r="B56" s="199" t="s">
        <v>306</v>
      </c>
      <c r="C56" s="200"/>
      <c r="D56" s="200"/>
      <c r="E56" s="200"/>
      <c r="F56" s="200"/>
      <c r="G56" s="200"/>
      <c r="H56" s="200"/>
      <c r="I56" s="201"/>
      <c r="J56" s="79"/>
      <c r="K56" s="79"/>
      <c r="L56" s="79"/>
    </row>
    <row r="57" spans="1:12" ht="12.75">
      <c r="A57" s="122"/>
      <c r="B57" s="199" t="s">
        <v>307</v>
      </c>
      <c r="C57" s="200"/>
      <c r="D57" s="200"/>
      <c r="E57" s="200"/>
      <c r="F57" s="200"/>
      <c r="G57" s="200"/>
      <c r="H57" s="200"/>
      <c r="I57" s="126"/>
      <c r="J57" s="79"/>
      <c r="K57" s="79"/>
      <c r="L57" s="79"/>
    </row>
    <row r="58" spans="1:12" ht="12.75">
      <c r="A58" s="122"/>
      <c r="B58" s="199" t="s">
        <v>308</v>
      </c>
      <c r="C58" s="200"/>
      <c r="D58" s="200"/>
      <c r="E58" s="200"/>
      <c r="F58" s="200"/>
      <c r="G58" s="200"/>
      <c r="H58" s="200"/>
      <c r="I58" s="201"/>
      <c r="J58" s="79"/>
      <c r="K58" s="79"/>
      <c r="L58" s="79"/>
    </row>
    <row r="59" spans="1:12" ht="12.75">
      <c r="A59" s="122"/>
      <c r="B59" s="199" t="s">
        <v>309</v>
      </c>
      <c r="C59" s="200"/>
      <c r="D59" s="200"/>
      <c r="E59" s="200"/>
      <c r="F59" s="200"/>
      <c r="G59" s="200"/>
      <c r="H59" s="200"/>
      <c r="I59" s="201"/>
      <c r="J59" s="79"/>
      <c r="K59" s="79"/>
      <c r="L59" s="79"/>
    </row>
    <row r="60" spans="1:12" ht="12.75">
      <c r="A60" s="122"/>
      <c r="B60" s="127"/>
      <c r="C60" s="67"/>
      <c r="D60" s="67"/>
      <c r="E60" s="67"/>
      <c r="F60" s="67"/>
      <c r="G60" s="67"/>
      <c r="H60" s="67"/>
      <c r="I60" s="68"/>
      <c r="J60" s="79"/>
      <c r="K60" s="79"/>
      <c r="L60" s="79"/>
    </row>
    <row r="61" spans="1:12" ht="13.5" thickBot="1">
      <c r="A61" s="69" t="s">
        <v>275</v>
      </c>
      <c r="B61" s="17"/>
      <c r="C61" s="17"/>
      <c r="D61" s="17"/>
      <c r="E61" s="17"/>
      <c r="F61" s="17"/>
      <c r="G61" s="128"/>
      <c r="H61" s="129"/>
      <c r="I61" s="130"/>
      <c r="J61" s="79"/>
      <c r="K61" s="79"/>
      <c r="L61" s="79"/>
    </row>
    <row r="62" spans="1:12" ht="12.75">
      <c r="A62" s="83"/>
      <c r="B62" s="17"/>
      <c r="C62" s="17"/>
      <c r="D62" s="17"/>
      <c r="E62" s="115" t="s">
        <v>276</v>
      </c>
      <c r="F62" s="98"/>
      <c r="G62" s="191" t="s">
        <v>277</v>
      </c>
      <c r="H62" s="192"/>
      <c r="I62" s="193"/>
      <c r="J62" s="79"/>
      <c r="K62" s="79"/>
      <c r="L62" s="79"/>
    </row>
    <row r="63" spans="1:12" ht="12.75">
      <c r="A63" s="131"/>
      <c r="B63" s="132"/>
      <c r="C63" s="133"/>
      <c r="D63" s="133"/>
      <c r="E63" s="133"/>
      <c r="F63" s="133"/>
      <c r="G63" s="194"/>
      <c r="H63" s="195"/>
      <c r="I63" s="134"/>
      <c r="J63" s="79"/>
      <c r="K63" s="79"/>
      <c r="L63" s="79"/>
    </row>
  </sheetData>
  <sheetProtection/>
  <protectedRanges>
    <protectedRange sqref="E2 H2" name="Range1_1"/>
    <protectedRange sqref="A34:D34" name="Range1_2"/>
    <protectedRange sqref="C6:D6 C8:D8 C10:D10 C12:I12 C14:D14 F14:I14 C16:I16 C18:I18 C20:I20 C22:F22" name="Range1_1_1"/>
    <protectedRange sqref="C24:G24 C26 I26 I24" name="Range1_2_1"/>
    <protectedRange sqref="A30:I30 A32:I32" name="Range1_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">
    <cfRule type="cellIs" priority="2" dxfId="0" operator="lessThan" stopIfTrue="1">
      <formula>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50" r:id="rId1" display="irena.vrtaric@miv.hr"/>
    <hyperlink ref="C20" r:id="rId2" display="http://www.miv.hr"/>
    <hyperlink ref="C18" r:id="rId3" display="miv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2.75"/>
  <cols>
    <col min="1" max="9" width="9.140625" style="29" customWidth="1"/>
    <col min="10" max="11" width="9.8515625" style="29" bestFit="1" customWidth="1"/>
    <col min="12" max="16384" width="9.140625" style="29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347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59</v>
      </c>
      <c r="B4" s="245"/>
      <c r="C4" s="245"/>
      <c r="D4" s="245"/>
      <c r="E4" s="245"/>
      <c r="F4" s="245"/>
      <c r="G4" s="245"/>
      <c r="H4" s="246"/>
      <c r="I4" s="35" t="s">
        <v>278</v>
      </c>
      <c r="J4" s="36" t="s">
        <v>318</v>
      </c>
      <c r="K4" s="37" t="s">
        <v>319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34">
        <v>2</v>
      </c>
      <c r="J5" s="33">
        <v>3</v>
      </c>
      <c r="K5" s="33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>
        <v>0</v>
      </c>
      <c r="K7" s="6">
        <v>0</v>
      </c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30">
        <v>106971418.34634699</v>
      </c>
      <c r="K8" s="30">
        <v>112049003.769194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30">
        <v>667838.207224</v>
      </c>
      <c r="K9" s="30">
        <v>1871407.89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3824</v>
      </c>
      <c r="K10" s="7">
        <v>0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664014.207224</v>
      </c>
      <c r="K11" s="7">
        <v>1871407.89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0</v>
      </c>
      <c r="K12" s="7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0</v>
      </c>
      <c r="K14" s="7">
        <v>0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0</v>
      </c>
      <c r="K15" s="7">
        <v>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30">
        <v>105567662.564348</v>
      </c>
      <c r="K16" s="30">
        <v>109327415.427686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16671431.37</v>
      </c>
      <c r="K17" s="7">
        <v>16665942.12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19342357.031964</v>
      </c>
      <c r="K18" s="7">
        <v>25158646.99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60480345.57579</v>
      </c>
      <c r="K19" s="7">
        <v>59511944.457956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5626128.196594</v>
      </c>
      <c r="K20" s="7">
        <v>6677668.74973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57490</v>
      </c>
      <c r="K22" s="7">
        <v>712583.16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3389910.39</v>
      </c>
      <c r="K23" s="7">
        <v>600629.95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0</v>
      </c>
      <c r="K24" s="7">
        <v>0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0</v>
      </c>
      <c r="K25" s="7">
        <v>0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30">
        <v>735917.574775</v>
      </c>
      <c r="K26" s="30">
        <v>850180.451508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0</v>
      </c>
      <c r="K27" s="7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665658.76</v>
      </c>
      <c r="K29" s="7">
        <v>665658.76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0</v>
      </c>
      <c r="K31" s="7">
        <v>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70258.814775</v>
      </c>
      <c r="K32" s="7">
        <v>68857.701508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115663.99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30">
        <v>0</v>
      </c>
      <c r="K35" s="30"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0</v>
      </c>
      <c r="K39" s="7">
        <v>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30">
        <v>112351348.9440403</v>
      </c>
      <c r="K40" s="30">
        <v>134464701.547326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30">
        <v>68843315.76416229</v>
      </c>
      <c r="K41" s="30">
        <v>83552591.71416399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18046930.893795002</v>
      </c>
      <c r="K42" s="7">
        <v>20208168.838614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17631129.78</v>
      </c>
      <c r="K43" s="7">
        <v>36010646.52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29318543.09</v>
      </c>
      <c r="K44" s="7">
        <v>25688927.88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3301522.39136729</v>
      </c>
      <c r="K45" s="7">
        <v>1315628.6755500005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545189.609</v>
      </c>
      <c r="K46" s="7">
        <v>329219.8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30">
        <v>39046544.912246</v>
      </c>
      <c r="K49" s="30">
        <v>48898720.57230001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0</v>
      </c>
      <c r="K50" s="7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38333038.874988</v>
      </c>
      <c r="K51" s="7">
        <v>48226958.415800005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134264.44</v>
      </c>
      <c r="K53" s="7">
        <v>74337.14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510107.147258</v>
      </c>
      <c r="K54" s="7">
        <v>516614.5665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69134.45</v>
      </c>
      <c r="K55" s="7">
        <v>80810.45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30">
        <v>0</v>
      </c>
      <c r="K56" s="30">
        <v>5000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0</v>
      </c>
      <c r="K61" s="7">
        <v>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0</v>
      </c>
      <c r="K62" s="7">
        <v>0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0</v>
      </c>
      <c r="K63" s="7">
        <v>5000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4461488.267632</v>
      </c>
      <c r="K64" s="7">
        <v>2008389.260862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527604.7660320001</v>
      </c>
      <c r="K65" s="7">
        <v>179504.54744999998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30">
        <v>219850372.05641928</v>
      </c>
      <c r="K66" s="30">
        <v>246693209.86397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10767503.89</v>
      </c>
      <c r="K67" s="8">
        <v>14229826.827492</v>
      </c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31">
        <v>80703205.56893931</v>
      </c>
      <c r="K69" s="31">
        <v>83574593.83386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55566600</v>
      </c>
      <c r="K70" s="7">
        <v>55566600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8026868.12</v>
      </c>
      <c r="K71" s="7">
        <v>7824088.82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30">
        <v>6484333.981714999</v>
      </c>
      <c r="K72" s="30">
        <v>6484310.1846779995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2781951</v>
      </c>
      <c r="K73" s="7">
        <v>2781951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1000000</v>
      </c>
      <c r="K74" s="7">
        <v>1000000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0</v>
      </c>
      <c r="K75" s="7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2702382.981715</v>
      </c>
      <c r="K77" s="7">
        <v>2702359.184678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0</v>
      </c>
      <c r="K78" s="7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30">
        <v>7127952.947537289</v>
      </c>
      <c r="K79" s="30">
        <v>12432475.923142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7127952.947537289</v>
      </c>
      <c r="K80" s="7">
        <v>12432475.923142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>
        <v>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30">
        <v>3497450.5196870305</v>
      </c>
      <c r="K82" s="30">
        <v>1267118.9060399935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4306048.749900031</v>
      </c>
      <c r="K83" s="7">
        <v>2432111.0553999934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808598.2302130002</v>
      </c>
      <c r="K84" s="7">
        <v>1164992.14936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30">
        <v>0</v>
      </c>
      <c r="K86" s="30">
        <v>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0</v>
      </c>
      <c r="K87" s="7">
        <v>0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30">
        <v>76774058.53999999</v>
      </c>
      <c r="K90" s="30">
        <v>76955169.23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0</v>
      </c>
      <c r="K92" s="7">
        <v>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72023001.58</v>
      </c>
      <c r="K93" s="7">
        <v>72639825.39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4751056.96</v>
      </c>
      <c r="K98" s="7">
        <v>4315343.84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0</v>
      </c>
      <c r="K99" s="7">
        <v>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30">
        <v>60305656.068322</v>
      </c>
      <c r="K100" s="30">
        <v>85588391.76010999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>
        <v>0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0</v>
      </c>
      <c r="K102" s="7">
        <v>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20544552.56</v>
      </c>
      <c r="K103" s="7">
        <v>37914526.160000004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2156251.3074640003</v>
      </c>
      <c r="K104" s="7">
        <v>2774635.352298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30541917.151566</v>
      </c>
      <c r="K105" s="7">
        <v>38836857.278326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0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3232416.1274</v>
      </c>
      <c r="K108" s="7">
        <v>3288900.739376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3789136.7439269996</v>
      </c>
      <c r="K109" s="7">
        <v>2731665.7301100004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0</v>
      </c>
      <c r="K110" s="7">
        <v>0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41382.177965</v>
      </c>
      <c r="K112" s="7">
        <v>41806.5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2067450.82</v>
      </c>
      <c r="K113" s="7">
        <v>575055.45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30">
        <v>219850372</v>
      </c>
      <c r="K114" s="30">
        <v>246693210.27396998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v>10767503.89</v>
      </c>
      <c r="K115" s="8">
        <v>14229826.827492</v>
      </c>
    </row>
    <row r="116" spans="1:11" ht="12.75">
      <c r="A116" s="207" t="s">
        <v>310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v>80678710</v>
      </c>
      <c r="K118" s="7">
        <v>83557026</v>
      </c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>
        <v>24495.6348</v>
      </c>
      <c r="K119" s="8">
        <v>17567.5878</v>
      </c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22" sqref="N1:N16384"/>
    </sheetView>
  </sheetViews>
  <sheetFormatPr defaultColWidth="9.140625" defaultRowHeight="12.75"/>
  <cols>
    <col min="1" max="9" width="9.140625" style="29" customWidth="1"/>
    <col min="10" max="10" width="9.8515625" style="29" customWidth="1"/>
    <col min="11" max="11" width="10.00390625" style="29" customWidth="1"/>
    <col min="12" max="12" width="9.8515625" style="29" customWidth="1"/>
    <col min="13" max="13" width="10.28125" style="29" customWidth="1"/>
    <col min="14" max="16384" width="9.140625" style="29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348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1" t="s">
        <v>347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35" t="s">
        <v>279</v>
      </c>
      <c r="J4" s="263" t="s">
        <v>318</v>
      </c>
      <c r="K4" s="263"/>
      <c r="L4" s="263" t="s">
        <v>319</v>
      </c>
      <c r="M4" s="263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35"/>
      <c r="J5" s="37" t="s">
        <v>314</v>
      </c>
      <c r="K5" s="37" t="s">
        <v>315</v>
      </c>
      <c r="L5" s="37" t="s">
        <v>314</v>
      </c>
      <c r="M5" s="37" t="s">
        <v>315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40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31">
        <v>150780844.576617</v>
      </c>
      <c r="K7" s="31">
        <v>54335475.576616995</v>
      </c>
      <c r="L7" s="31">
        <f>SUM(L8:L9)</f>
        <v>160990673.961974</v>
      </c>
      <c r="M7" s="31">
        <v>57933049.88572398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150420340.25083</v>
      </c>
      <c r="K8" s="7">
        <v>54293157.250829995</v>
      </c>
      <c r="L8" s="7">
        <v>160595531.296756</v>
      </c>
      <c r="M8" s="7">
        <v>57849655.857380986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360504.325787</v>
      </c>
      <c r="K9" s="7">
        <v>42318.32578700001</v>
      </c>
      <c r="L9" s="7">
        <v>395142.66521799995</v>
      </c>
      <c r="M9" s="7">
        <v>83394.02834299998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30">
        <v>143677993.020216</v>
      </c>
      <c r="K10" s="30">
        <v>51384883.020216</v>
      </c>
      <c r="L10" s="30">
        <f>L11+L12+L16+L20+L21+L22+L25+L26</f>
        <v>156750304.689362</v>
      </c>
      <c r="M10" s="30">
        <v>59307845.33763699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2916511.2</v>
      </c>
      <c r="K11" s="7">
        <v>2793238.2</v>
      </c>
      <c r="L11" s="7">
        <v>-10380224.18</v>
      </c>
      <c r="M11" s="7">
        <v>3247510.700000001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30">
        <v>86741000.099738</v>
      </c>
      <c r="K12" s="30">
        <v>30446425.099738</v>
      </c>
      <c r="L12" s="30">
        <f>SUM(L13:L15)</f>
        <v>112008434.57345</v>
      </c>
      <c r="M12" s="30">
        <v>37477785.115475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71915790.907479</v>
      </c>
      <c r="K13" s="7">
        <v>25389603.907479003</v>
      </c>
      <c r="L13" s="7">
        <v>90226174.370466</v>
      </c>
      <c r="M13" s="7">
        <v>29983575.001241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6271214.342974</v>
      </c>
      <c r="K14" s="7">
        <v>1971102.3429739997</v>
      </c>
      <c r="L14" s="7">
        <v>5925692.709248</v>
      </c>
      <c r="M14" s="7">
        <v>2032373.056123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8553994.849285</v>
      </c>
      <c r="K15" s="7">
        <v>3085718.849284999</v>
      </c>
      <c r="L15" s="7">
        <v>15856567.493736</v>
      </c>
      <c r="M15" s="7">
        <v>5461837.058111001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30">
        <v>40710473.757732004</v>
      </c>
      <c r="K16" s="30">
        <v>13807656.757732002</v>
      </c>
      <c r="L16" s="30">
        <f>SUM(L17:L19)</f>
        <v>40852502.8196</v>
      </c>
      <c r="M16" s="30">
        <v>14284363.4921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24740323.153588</v>
      </c>
      <c r="K17" s="7">
        <v>8403962.153588</v>
      </c>
      <c r="L17" s="7">
        <v>25215308.1882</v>
      </c>
      <c r="M17" s="7">
        <v>8874652.380700001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9701387.393016001</v>
      </c>
      <c r="K18" s="7">
        <v>3211363.393016001</v>
      </c>
      <c r="L18" s="7">
        <v>9144355.3566</v>
      </c>
      <c r="M18" s="7">
        <v>3199719.4640999995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6268763.211128</v>
      </c>
      <c r="K19" s="7">
        <v>2192331.211128</v>
      </c>
      <c r="L19" s="7">
        <v>6492839.2748</v>
      </c>
      <c r="M19" s="7">
        <v>2209991.6473000003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5267530.197715</v>
      </c>
      <c r="K20" s="7">
        <v>1712924.1977150002</v>
      </c>
      <c r="L20" s="7">
        <v>5304896.693128</v>
      </c>
      <c r="M20" s="7">
        <v>1803492.238128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6951758.4085409995</v>
      </c>
      <c r="K21" s="7">
        <v>2467922.4085409995</v>
      </c>
      <c r="L21" s="7">
        <v>8046567.783184</v>
      </c>
      <c r="M21" s="7">
        <v>2494131.145684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30">
        <v>0</v>
      </c>
      <c r="K22" s="30">
        <v>0</v>
      </c>
      <c r="L22" s="30">
        <v>0</v>
      </c>
      <c r="M22" s="30"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1090719.3564900002</v>
      </c>
      <c r="K26" s="7">
        <v>156716.35649000015</v>
      </c>
      <c r="L26" s="7">
        <v>918127</v>
      </c>
      <c r="M26" s="7">
        <v>562.6462499999907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30">
        <v>2114824.050288</v>
      </c>
      <c r="K27" s="30">
        <v>451461.05028800014</v>
      </c>
      <c r="L27" s="30">
        <f>SUM(L28:L32)</f>
        <v>2400225.848638</v>
      </c>
      <c r="M27" s="30">
        <v>629034.9292629999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2114824.050288</v>
      </c>
      <c r="K29" s="7">
        <v>451461.05028800014</v>
      </c>
      <c r="L29" s="7">
        <v>2400225.848638</v>
      </c>
      <c r="M29" s="7">
        <v>629034.9292629999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30">
        <v>5744169.247002001</v>
      </c>
      <c r="K33" s="30">
        <v>2290272.247002001</v>
      </c>
      <c r="L33" s="30">
        <f>SUM(L34:L37)</f>
        <v>5373476.311128</v>
      </c>
      <c r="M33" s="30">
        <v>1702193.6961279996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5696811.117002001</v>
      </c>
      <c r="K35" s="7">
        <v>2283157.117002001</v>
      </c>
      <c r="L35" s="7">
        <v>5373476.311128</v>
      </c>
      <c r="M35" s="7">
        <v>1702193.6961279996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47358.13</v>
      </c>
      <c r="K37" s="7">
        <v>7115.129999999997</v>
      </c>
      <c r="L37" s="7">
        <v>0</v>
      </c>
      <c r="M37" s="7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23944.78</v>
      </c>
      <c r="K40" s="7">
        <v>18677.25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30">
        <v>152919613.406905</v>
      </c>
      <c r="K42" s="30">
        <v>54805613.876904994</v>
      </c>
      <c r="L42" s="30">
        <f>L7+L27+L38+L40</f>
        <v>163390899.810612</v>
      </c>
      <c r="M42" s="30">
        <f>M7+M27+M38+M40</f>
        <v>58562084.81498698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30">
        <v>149422162.267218</v>
      </c>
      <c r="K43" s="30">
        <v>53675155.267218</v>
      </c>
      <c r="L43" s="30">
        <f>L10+L33+L39+L41</f>
        <v>162123781.00048998</v>
      </c>
      <c r="M43" s="30">
        <f>M10+M33+M39+M41</f>
        <v>61010039.03376499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30">
        <v>3497451.1396870017</v>
      </c>
      <c r="K44" s="30">
        <v>1130458.609686993</v>
      </c>
      <c r="L44" s="30">
        <f>L42-L43</f>
        <v>1267118.810122013</v>
      </c>
      <c r="M44" s="30">
        <f>M42-M43</f>
        <v>-2447954.2187780067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30">
        <v>3497451.1396870017</v>
      </c>
      <c r="K45" s="30">
        <v>1130458.609686993</v>
      </c>
      <c r="L45" s="30">
        <f>IF(L42&gt;L43,L42-L43,0)</f>
        <v>1267118.810122013</v>
      </c>
      <c r="M45" s="30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30">
        <v>0</v>
      </c>
      <c r="K46" s="30">
        <v>0</v>
      </c>
      <c r="L46" s="30">
        <f>IF(L43&gt;L42,L43-L42,0)</f>
        <v>0</v>
      </c>
      <c r="M46" s="30">
        <f>IF(M43&gt;M42,M43-M42,0)</f>
        <v>2447954.2187780067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0</v>
      </c>
      <c r="K47" s="7">
        <v>0</v>
      </c>
      <c r="L47" s="7"/>
      <c r="M47" s="7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30">
        <v>3497451.1396870017</v>
      </c>
      <c r="K48" s="30">
        <v>1130458.609686993</v>
      </c>
      <c r="L48" s="30">
        <f>L44-L47</f>
        <v>1267118.810122013</v>
      </c>
      <c r="M48" s="30">
        <f>M44-M47</f>
        <v>-2447954.2187780067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30">
        <v>3497451.1396870017</v>
      </c>
      <c r="K49" s="30">
        <v>1130458.609686993</v>
      </c>
      <c r="L49" s="30">
        <f>IF(L48&gt;0,L48,0)</f>
        <v>1267118.810122013</v>
      </c>
      <c r="M49" s="30">
        <f>IF(M48&gt;0,M48,0)</f>
        <v>0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38">
        <v>0</v>
      </c>
      <c r="K50" s="38">
        <v>0</v>
      </c>
      <c r="L50" s="38">
        <f>IF(L48&lt;0,-L48,0)</f>
        <v>0</v>
      </c>
      <c r="M50" s="38">
        <f>IF(M48&lt;0,-M48,0)</f>
        <v>2447954.2187780067</v>
      </c>
    </row>
    <row r="51" spans="1:13" ht="12.75" customHeight="1">
      <c r="A51" s="207" t="s">
        <v>312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32"/>
      <c r="J52" s="32"/>
      <c r="K52" s="32"/>
      <c r="L52" s="32"/>
      <c r="M52" s="39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v>3498801</v>
      </c>
      <c r="K53" s="7">
        <v>1129469</v>
      </c>
      <c r="L53" s="7">
        <v>1273182</v>
      </c>
      <c r="M53" s="7">
        <v>-2443016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-1350</v>
      </c>
      <c r="K54" s="8">
        <v>989</v>
      </c>
      <c r="L54" s="8">
        <v>-6063</v>
      </c>
      <c r="M54" s="8">
        <v>-4938.3681</v>
      </c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>
        <v>3497451.1396870017</v>
      </c>
      <c r="K56" s="6">
        <v>1130458.609686993</v>
      </c>
      <c r="L56" s="6">
        <v>1267119</v>
      </c>
      <c r="M56" s="6">
        <v>-2447954.2187780067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30">
        <f>SUM(J58:J64)</f>
        <v>0</v>
      </c>
      <c r="K57" s="30">
        <f>SUM(K58:K64)</f>
        <v>0</v>
      </c>
      <c r="L57" s="30">
        <f>SUM(L58:L64)</f>
        <v>0</v>
      </c>
      <c r="M57" s="30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30">
        <f>J57-J65</f>
        <v>0</v>
      </c>
      <c r="K66" s="30">
        <f>K57-K65</f>
        <v>0</v>
      </c>
      <c r="L66" s="30">
        <f>L57-L65</f>
        <v>0</v>
      </c>
      <c r="M66" s="30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38">
        <f>J56+J66</f>
        <v>3497451.1396870017</v>
      </c>
      <c r="K67" s="38">
        <f>K56+K66</f>
        <v>1130458.609686993</v>
      </c>
      <c r="L67" s="38">
        <f>L56+L66</f>
        <v>1267119</v>
      </c>
      <c r="M67" s="38">
        <f>M56+M66</f>
        <v>-2447954.2187780067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v>3498801</v>
      </c>
      <c r="K70" s="7">
        <v>1129469</v>
      </c>
      <c r="L70" s="7">
        <v>1273182</v>
      </c>
      <c r="M70" s="7">
        <v>-2443016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>
        <v>-1350</v>
      </c>
      <c r="K71" s="8">
        <v>989</v>
      </c>
      <c r="L71" s="8">
        <v>-6063</v>
      </c>
      <c r="M71" s="8">
        <v>-4938.3681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18" sqref="N18"/>
    </sheetView>
  </sheetViews>
  <sheetFormatPr defaultColWidth="9.140625" defaultRowHeight="12.75"/>
  <cols>
    <col min="1" max="16384" width="9.140625" style="29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67" t="s">
        <v>347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43" t="s">
        <v>279</v>
      </c>
      <c r="J4" s="44" t="s">
        <v>318</v>
      </c>
      <c r="K4" s="44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45">
        <v>2</v>
      </c>
      <c r="J5" s="46" t="s">
        <v>283</v>
      </c>
      <c r="K5" s="46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3497451.1396870017</v>
      </c>
      <c r="K7" s="7">
        <v>1267118.810122013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5267530.197715</v>
      </c>
      <c r="K8" s="7">
        <v>5304896.693128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1785192</v>
      </c>
      <c r="K9" s="7">
        <v>5624459.600109987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4930521</v>
      </c>
      <c r="K10" s="7">
        <v>0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806533</v>
      </c>
      <c r="K11" s="7">
        <v>0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1109610</v>
      </c>
      <c r="K12" s="7">
        <v>0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41">
        <v>17396837.337402</v>
      </c>
      <c r="K13" s="30">
        <f>SUM(K7:K12)</f>
        <v>12196475.103360001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0</v>
      </c>
      <c r="K14" s="7">
        <v>0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0</v>
      </c>
      <c r="K15" s="7">
        <v>11533123.57230001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0</v>
      </c>
      <c r="K16" s="7">
        <v>17070500.71416399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2</v>
      </c>
      <c r="K17" s="7">
        <v>254039.09745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41">
        <v>2</v>
      </c>
      <c r="K18" s="30">
        <f>SUM(K14:K17)</f>
        <v>28857663.383913998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41">
        <v>17396835.337402</v>
      </c>
      <c r="K19" s="30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41">
        <v>0</v>
      </c>
      <c r="K20" s="30">
        <f>IF(K18&gt;K13,K18-K13,0)</f>
        <v>16661188.280553997</v>
      </c>
    </row>
    <row r="21" spans="1:11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4"/>
      <c r="J21" s="264"/>
      <c r="K21" s="265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0</v>
      </c>
      <c r="K22" s="5">
        <v>0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0.23999999999068677</v>
      </c>
      <c r="K23" s="5">
        <v>0.23999999999068677</v>
      </c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0</v>
      </c>
      <c r="K24" s="5">
        <v>0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5">
        <v>0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0</v>
      </c>
      <c r="K26" s="5">
        <v>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41">
        <v>0.23999999999068677</v>
      </c>
      <c r="K27" s="30">
        <f>SUM(K22:K26)</f>
        <v>0.23999999999068677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10522034.784061989</v>
      </c>
      <c r="K28" s="7">
        <v>9046995.702322012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0</v>
      </c>
      <c r="K29" s="7">
        <v>0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0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41">
        <v>10522034.784061989</v>
      </c>
      <c r="K31" s="30">
        <f>SUM(K28:K30)</f>
        <v>9046995.702322012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41">
        <v>0</v>
      </c>
      <c r="K32" s="30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41">
        <v>10522034.544061989</v>
      </c>
      <c r="K33" s="30">
        <f>IF(K31&gt;K27,K31-K27,0)</f>
        <v>9046995.462322012</v>
      </c>
    </row>
    <row r="34" spans="1:11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4"/>
      <c r="J34" s="264"/>
      <c r="K34" s="265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0</v>
      </c>
      <c r="K35" s="7">
        <v>0</v>
      </c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4268762.15</v>
      </c>
      <c r="K36" s="7">
        <v>62458553.419999994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350219.4292523116</v>
      </c>
      <c r="K37" s="7">
        <v>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41">
        <v>4618981.579252312</v>
      </c>
      <c r="K38" s="30">
        <f>SUM(K35:K37)</f>
        <v>62458553.419999994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14721918.61</v>
      </c>
      <c r="K39" s="7">
        <v>42597911.42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4395</v>
      </c>
      <c r="K40" s="7">
        <v>0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854296.4400000004</v>
      </c>
      <c r="K41" s="7">
        <v>1091173.21</v>
      </c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0</v>
      </c>
      <c r="K43" s="7">
        <v>52746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41">
        <v>15580610.05</v>
      </c>
      <c r="K44" s="30">
        <f>SUM(K39:K43)</f>
        <v>43741830.63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41">
        <v>0</v>
      </c>
      <c r="K45" s="30">
        <f>IF(K38&gt;K44,K38-K44,0)</f>
        <v>18716722.78999999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41">
        <v>10961628.470747689</v>
      </c>
      <c r="K46" s="30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41">
        <v>0</v>
      </c>
      <c r="K47" s="30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41">
        <v>4086827.6774076764</v>
      </c>
      <c r="K48" s="30">
        <f>IF(K20-K19+K33-K32+K46-K45&gt;0,K20-K19+K33-K32+K46-K45,0)</f>
        <v>6991460.9528760165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8548316</v>
      </c>
      <c r="K49" s="7">
        <v>8999850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>
        <f>K47</f>
        <v>0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4086827.6774076764</v>
      </c>
      <c r="K51" s="7">
        <f>K48</f>
        <v>6991460.9528760165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42">
        <v>4461488.322592324</v>
      </c>
      <c r="K52" s="38">
        <f>K49+K50-K51</f>
        <v>2008389.0471239835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9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43" t="s">
        <v>279</v>
      </c>
      <c r="J4" s="44" t="s">
        <v>318</v>
      </c>
      <c r="K4" s="44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49">
        <v>2</v>
      </c>
      <c r="J5" s="50" t="s">
        <v>283</v>
      </c>
      <c r="K5" s="50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41">
        <f>SUM(J7:J11)</f>
        <v>0</v>
      </c>
      <c r="K12" s="30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41">
        <f>SUM(J13:J18)</f>
        <v>0</v>
      </c>
      <c r="K19" s="30">
        <f>SUM(K13:K18)</f>
        <v>0</v>
      </c>
    </row>
    <row r="20" spans="1:11" ht="12.75">
      <c r="A20" s="218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41">
        <f>IF(J12&gt;J19,J12-J19,0)</f>
        <v>0</v>
      </c>
      <c r="K20" s="30">
        <f>IF(K12&gt;K19,K12-K19,0)</f>
        <v>0</v>
      </c>
    </row>
    <row r="21" spans="1:11" ht="12.75">
      <c r="A21" s="230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41">
        <f>IF(J19&gt;J12,J19-J12,0)</f>
        <v>0</v>
      </c>
      <c r="K21" s="30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4"/>
      <c r="J22" s="264"/>
      <c r="K22" s="265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41">
        <f>SUM(J23:J27)</f>
        <v>0</v>
      </c>
      <c r="K28" s="30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41">
        <f>SUM(J29:J31)</f>
        <v>0</v>
      </c>
      <c r="K32" s="30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41">
        <f>IF(J28&gt;J32,J28-J32,0)</f>
        <v>0</v>
      </c>
      <c r="K33" s="30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41">
        <f>IF(J32&gt;J28,J32-J28,0)</f>
        <v>0</v>
      </c>
      <c r="K34" s="30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4">
        <v>0</v>
      </c>
      <c r="J35" s="264"/>
      <c r="K35" s="265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41">
        <f>SUM(J36:J38)</f>
        <v>0</v>
      </c>
      <c r="K39" s="30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41">
        <f>SUM(J40:J44)</f>
        <v>0</v>
      </c>
      <c r="K45" s="30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41">
        <f>IF(J39&gt;J45,J39-J45,0)</f>
        <v>0</v>
      </c>
      <c r="K46" s="30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41">
        <f>IF(J45&gt;J39,J45-J39,0)</f>
        <v>0</v>
      </c>
      <c r="K47" s="30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41">
        <f>IF(J20-J21+J33-J34+J46-J47&gt;0,J20-J21+J33-J34+J46-J47,0)</f>
        <v>0</v>
      </c>
      <c r="K48" s="30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41">
        <f>IF(J21-J20+J34-J33+J47-J46&gt;0,J21-J20+J34-J33+J47-J46,0)</f>
        <v>0</v>
      </c>
      <c r="K49" s="30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42">
        <f>J50+J51-J52</f>
        <v>0</v>
      </c>
      <c r="K53" s="38">
        <f>K50+K51-K52</f>
        <v>0</v>
      </c>
    </row>
    <row r="54" spans="1:11" ht="12.7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3" sqref="N13"/>
    </sheetView>
  </sheetViews>
  <sheetFormatPr defaultColWidth="9.140625" defaultRowHeight="12.75"/>
  <cols>
    <col min="1" max="4" width="9.140625" style="53" customWidth="1"/>
    <col min="5" max="5" width="10.140625" style="53" bestFit="1" customWidth="1"/>
    <col min="6" max="16384" width="9.140625" style="53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52"/>
    </row>
    <row r="2" spans="1:12" ht="15.75">
      <c r="A2" s="22"/>
      <c r="B2" s="51"/>
      <c r="C2" s="280" t="s">
        <v>282</v>
      </c>
      <c r="D2" s="280"/>
      <c r="E2" s="54">
        <v>42005</v>
      </c>
      <c r="F2" s="23" t="s">
        <v>250</v>
      </c>
      <c r="G2" s="281">
        <v>42277</v>
      </c>
      <c r="H2" s="282"/>
      <c r="I2" s="51"/>
      <c r="J2" s="51"/>
      <c r="K2" s="51"/>
      <c r="L2" s="55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58" t="s">
        <v>305</v>
      </c>
      <c r="J3" s="59" t="s">
        <v>150</v>
      </c>
      <c r="K3" s="59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1">
        <v>2</v>
      </c>
      <c r="J4" s="60" t="s">
        <v>283</v>
      </c>
      <c r="K4" s="60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24">
        <v>1</v>
      </c>
      <c r="J5" s="25">
        <v>55566600</v>
      </c>
      <c r="K5" s="25">
        <v>55566600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24">
        <v>2</v>
      </c>
      <c r="J6" s="26">
        <v>8026868.12</v>
      </c>
      <c r="K6" s="26">
        <v>7824088.82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24">
        <v>3</v>
      </c>
      <c r="J7" s="26">
        <v>6484333.981714999</v>
      </c>
      <c r="K7" s="26">
        <v>6484310.1846779995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24">
        <v>4</v>
      </c>
      <c r="J8" s="26">
        <v>7127952.947537289</v>
      </c>
      <c r="K8" s="26">
        <v>12432475.923142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24">
        <v>5</v>
      </c>
      <c r="J9" s="26">
        <v>3497450.5196870305</v>
      </c>
      <c r="K9" s="26">
        <v>1267118.9060399935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24">
        <v>6</v>
      </c>
      <c r="J10" s="26"/>
      <c r="K10" s="2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24">
        <v>7</v>
      </c>
      <c r="J11" s="26"/>
      <c r="K11" s="2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24">
        <v>8</v>
      </c>
      <c r="J12" s="26"/>
      <c r="K12" s="2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24">
        <v>9</v>
      </c>
      <c r="J13" s="26"/>
      <c r="K13" s="2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24">
        <v>10</v>
      </c>
      <c r="J14" s="56">
        <f>SUM(J5:J13)</f>
        <v>80703205.56893931</v>
      </c>
      <c r="K14" s="56">
        <f>SUM(K5:K13)</f>
        <v>83574593.83386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24">
        <v>11</v>
      </c>
      <c r="J15" s="26"/>
      <c r="K15" s="2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24">
        <v>12</v>
      </c>
      <c r="J16" s="26"/>
      <c r="K16" s="2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24">
        <v>13</v>
      </c>
      <c r="J17" s="26"/>
      <c r="K17" s="2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24">
        <v>14</v>
      </c>
      <c r="J18" s="26"/>
      <c r="K18" s="2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24">
        <v>15</v>
      </c>
      <c r="J19" s="26"/>
      <c r="K19" s="2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24">
        <v>16</v>
      </c>
      <c r="J20" s="26"/>
      <c r="K20" s="2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24">
        <v>17</v>
      </c>
      <c r="J21" s="57">
        <f>SUM(J15:J20)</f>
        <v>0</v>
      </c>
      <c r="K21" s="57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27">
        <v>18</v>
      </c>
      <c r="J23" s="25">
        <v>80678710</v>
      </c>
      <c r="K23" s="25">
        <v>83557026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28">
        <v>19</v>
      </c>
      <c r="J24" s="57">
        <v>24495.6348</v>
      </c>
      <c r="K24" s="57">
        <v>17567.5878</v>
      </c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302" t="s">
        <v>349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2">
    <mergeCell ref="A2:J2"/>
    <mergeCell ref="A4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Irena Vrtarić</cp:lastModifiedBy>
  <cp:lastPrinted>2011-03-28T11:17:39Z</cp:lastPrinted>
  <dcterms:created xsi:type="dcterms:W3CDTF">2008-10-17T11:51:54Z</dcterms:created>
  <dcterms:modified xsi:type="dcterms:W3CDTF">2015-10-30T07:30:48Z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