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'Bilješke'!$A$1:$J$72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<sst xmlns="http://schemas.openxmlformats.org/spreadsheetml/2006/main" count="394" uniqueCount="344">
  <si>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</si>
  <si>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</si>
  <si>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</si>
  <si>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</si>
  <si>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</si>
  <si>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</si>
  <si>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</si>
  <si>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</si>
  <si>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</si>
  <si>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</si>
  <si>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</si>
  <si>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</si>
  <si>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</si>
  <si>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</si>
  <si>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</si>
  <si>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</si>
  <si>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</si>
  <si>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</si>
  <si>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</si>
  <si>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</si>
  <si>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</si>
  <si>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</si>
  <si>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</si>
  <si>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</si>
  <si>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</si>
  <si>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</si>
  <si>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</si>
  <si>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</si>
  <si>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</si>
  <si>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</si>
  <si>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</si>
  <si>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</si>
  <si>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</si>
  <si>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</si>
  <si>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</si>
  <si>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</si>
  <si>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</si>
  <si>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</si>
  <si>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</si>
  <si>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</si>
  <si>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</si>
  <si>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</si>
  <si>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</si>
  <si>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</si>
  <si>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</si>
  <si>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</si>
  <si>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</si>
  <si>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</si>
  <si>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</si>
  <si>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</si>
  <si>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</si>
  <si>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</si>
  <si>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</si>
  <si>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</si>
  <si>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</si>
  <si>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</si>
  <si>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</si>
  <si>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</si>
  <si>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</si>
  <si>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</si>
  <si>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</si>
  <si>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</si>
  <si>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</si>
  <si>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</si>
  <si>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</si>
  <si>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</si>
  <si>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</si>
  <si>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</si>
  <si>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</si>
  <si>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</si>
  <si>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</si>
  <si>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</si>
  <si>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</si>
  <si>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</si>
  <si>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</si>
  <si>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</si>
  <si>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</si>
  <si>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</si>
  <si>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</si>
  <si>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</si>
  <si>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</si>
  <si>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</si>
  <si>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</si>
  <si>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</si>
  <si>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</si>
  <si>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</si>
  <si>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</si>
  <si>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</si>
  <si>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</si>
  <si>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</si>
  <si>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</si>
  <si>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</si>
  <si>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</si>
  <si>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</si>
  <si>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</si>
  <si>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</si>
  <si>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</si>
  <si>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</si>
  <si>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</si>
  <si>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</si>
  <si>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</si>
  <si>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</si>
  <si>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</si>
  <si>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</si>
  <si>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</si>
  <si>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</si>
  <si>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</si>
  <si>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</si>
  <si>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</si>
  <si>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</si>
  <si>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</si>
  <si>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</si>
  <si>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</si>
  <si>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</si>
  <si>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</si>
  <si>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</si>
  <si>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</si>
  <si>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</si>
  <si>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</si>
  <si>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</si>
  <si>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</si>
  <si>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</si>
  <si>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</si>
  <si>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</si>
  <si>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</si>
  <si>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</si>
  <si>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</si>
  <si>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</si>
  <si>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</si>
  <si>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</si>
  <si>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</si>
  <si>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</si>
  <si>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</si>
  <si>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</si>
  <si>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</si>
  <si>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</si>
  <si>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</si>
  <si>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</si>
  <si>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</si>
  <si>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</si>
  <si>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</si>
  <si>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</si>
  <si>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</si>
  <si>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</si>
  <si>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</si>
  <si>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</si>
  <si>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</si>
  <si>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</si>
  <si>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</si>
  <si>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</si>
  <si>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</si>
  <si>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</si>
  <si>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</si>
  <si>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</si>
  <si>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</si>
  <si>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</si>
  <si>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</si>
  <si>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</si>
  <si>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</si>
  <si>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</si>
  <si>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</si>
  <si>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</si>
  <si>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</si>
  <si>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</si>
  <si>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</si>
  <si>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</si>
  <si>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</si>
  <si>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</si>
  <si>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</si>
  <si>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</si>
  <si>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</si>
  <si>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</si>
  <si>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</si>
  <si>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</si>
  <si>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</si>
  <si>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</si>
  <si>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</si>
  <si>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</si>
  <si>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</si>
  <si>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</si>
  <si>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</si>
  <si>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</si>
  <si>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</si>
  <si>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</si>
  <si>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</si>
  <si>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</si>
  <si>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</si>
  <si>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</si>
  <si>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</si>
  <si>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</si>
  <si>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</si>
  <si>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</si>
  <si>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</si>
  <si>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</si>
  <si>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</si>
  <si>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</si>
  <si>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</si>
  <si>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</si>
  <si>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</si>
  <si>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</si>
  <si>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</si>
  <si>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</si>
  <si>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</si>
  <si>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</si>
  <si>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</si>
  <si>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</si>
  <si>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</si>
  <si>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</si>
  <si>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</si>
  <si>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</si>
  <si>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</si>
  <si>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</si>
  <si>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</si>
  <si>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</si>
  <si>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</si>
  <si>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</si>
  <si>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</si>
  <si>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</si>
  <si>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</si>
  <si>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</si>
  <si>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</si>
  <si>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</si>
  <si>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</si>
  <si>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</si>
  <si>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</si>
  <si>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</si>
  <si>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</si>
  <si>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</si>
  <si>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</si>
  <si>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</si>
  <si>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</si>
  <si>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</si>
  <si>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</si>
  <si>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</si>
  <si>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</si>
  <si>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</si>
  <si>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</si>
  <si>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</si>
  <si>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</si>
  <si>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</si>
  <si>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</si>
  <si>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</si>
  <si>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</si>
  <si>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</si>
  <si>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</si>
  <si>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</si>
  <si>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</si>
  <si>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</si>
  <si>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</si>
  <si>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</si>
  <si>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</si>
  <si>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</si>
  <si>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</si>
  <si>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</si>
  <si>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</si>
  <si>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</si>
  <si>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</si>
  <si>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</si>
  <si>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</si>
  <si>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</si>
  <si>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</si>
  <si>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</si>
  <si>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</si>
  <si>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</si>
  <si>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</si>
  <si>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</si>
  <si>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</si>
  <si>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</si>
  <si>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</si>
  <si>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</si>
  <si>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</si>
  <si>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</si>
  <si>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</si>
  <si>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</si>
  <si>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</si>
  <si>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</si>
  <si>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</si>
  <si>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</si>
  <si>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</si>
  <si>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</si>
  <si>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</si>
  <si>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</si>
  <si>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</si>
  <si>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</si>
  <si>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</si>
  <si>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</si>
  <si>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</si>
  <si>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</si>
  <si>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</si>
  <si>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</si>
  <si>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</si>
  <si>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</si>
  <si>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</si>
  <si>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</si>
  <si>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</si>
  <si>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</si>
  <si>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</si>
  <si>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</si>
  <si>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</si>
  <si>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</si>
  <si>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</si>
  <si>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</si>
  <si>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</si>
  <si>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</si>
  <si>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</si>
  <si>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</si>
  <si>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</si>
  <si>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</si>
  <si>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</si>
  <si>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</si>
  <si>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</si>
  <si>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</si>
  <si>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</si>
  <si>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</si>
  <si>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</si>
  <si>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</si>
  <si>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</si>
  <si>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</si>
  <si>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</si>
  <si>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</si>
  <si>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</si>
  <si>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</si>
  <si>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</si>
  <si>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</si>
  <si>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</si>
  <si>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</si>
  <si>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</si>
  <si>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</si>
  <si>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</si>
  <si>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</si>
  <si>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</si>
  <si>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</t>
  </si>
  <si>
    <t>Varaždinska</t>
  </si>
  <si>
    <t>NE</t>
  </si>
  <si>
    <t>2451</t>
  </si>
  <si>
    <t>Vrtarić Irena</t>
  </si>
  <si>
    <t>042290102</t>
  </si>
  <si>
    <t>042330133</t>
  </si>
  <si>
    <t>irena.vrtaric@miv.hr</t>
  </si>
  <si>
    <t>Turek Franjo</t>
  </si>
  <si>
    <t>stanje na dan 31.12.2017.</t>
  </si>
  <si>
    <t>Obveznik: METALSKA INDUSTRIJA VARAŽDIN DD</t>
  </si>
  <si>
    <t>u razdoblju 01.01.2017. do 31.12.2017.</t>
  </si>
  <si>
    <t xml:space="preserve">Nematerijalna imovina iznosi 4,5 mil kn i 36% je veća u odnosu na 31.12.2016. kao rezultat kontinuiranog ulaganja u softverske alate, prvenstveno za planiranje i praćenje proizvodnje radi poboljšanja kvalitete poslovnog odlučivanja i konkurentskih prednosti.
Materijalna imovina iznosi 117,7 mil kn što je povećanje za 5% u odnosu na 31.12.2016., budući da je tijekom razdoblja realizirano investicija u vrijednost 10 mil kn. U pripremi se s 31.12.2017. nalazi investicija u imovinu u vrijednosti 10,3 mil kn. Vrijednost predujmova za dugotrajnu imovinu iznosi 258 tis kn.
Tijekom 2017. godine društvo je steklo ostatak poslovnih udjela u povezanom društvu Strojar d.o.o. čime je postalo imatelj poslovnih udjela koji predstavljaju 100% temeljnog kapitala povezanog društva Strojar d.o.o. Vrijednost stjecanja udjela iznosila je 69.900 kn.
Društvo je sa 31.12.2017.g. izvršilo testiranje udjela na umanjenje u povezanom društvu METALSKA INDUSTRIJA VARAŽDIN-TRADE d.o.o. Beograd, u vezi čega je izvršeno vrijednosno usklađenje udjela na niže za iznos od 96.974 kn, tako da vrijednost udjela iznosi 180.327 kn.
Društvo je 14. ožujka 2018.g. primilo obavijest o pokrenutom stečaju tvrtke CTV-Armaturen GmbH u kojoj ima fiducijarna prava od 33,33% te je donijeta odluka o vrijednosnom usklađenju udjela u iznosu od 665.659 kn temeljem koje je vrijednost udjela svedena na 0 kn. 
Dani  zajmovi povezanom društvu Strojar d.o.o. iznose 3,2 mil kn, od čega se 200.000 kn odnosi na kratkoročnu pozajmicu, a 3 mil kn na dugoročni zajam koji je povezanom društvu Strojar d.o.o. odobren u cilju restrukturiranja poslovanja, s rokom otplate od 01.07.2018.g. do 01.05.2020.g.
Ukupne zalihe iznose 95,2 mil kn, što je povećanje za 7 % u odnosu na 31.12.2016. g. pri čemu su najviše povećane zalihe gotovih proizvoda s osnove proizvoda za isporuke koje su uslijedile nakon 31.12. te zaliha konzumne robe zbog potreba nadolazećih porojekata. Zalihe sirovina i materijala povećane su u skladu s popunom proizvodnje za naredno razdoblje i porastom nabavnih cijena.
Potraživanja od kupaca (uključujući potraživanja od povezanih poduzeća) iznose 38,8 mil kn i 13% su manja u odnosu na 31.12.2016. Potraživanja od povezanih poduzeća čine 10% ukupnih potraživanja od kupaca.
Dugoročne financijske obveze iznose ukupno 69,3 mil od čega se 66,9 mil kn odnosi na obveze po dugoročnim kreditima, a 2,4 mil kn na obveze za financijski leasing. Dugoročne financijske obveze povećane su za 5% u odnosu na 31.12.2016. g. s osnove odobrenih kredita za investicije u imovinu i opremu društva. Pozicija dugoročnih financijskih obveza prikazuje dugoročne kredite i leasing umanjene za kratkoročni dio glavnice koji dospijeva tijekom 2018. godine.
Kratkoročne financijske obveze iznose 55,4 mil kn i veće su za 11% u odnosu na 31.12.2016., a sastoje se od 33,7 mil kn kratkoročnih kredita, 2,1 mil kn kredita za financiranje izvoznog posla, 5,7 mil kn dobavljačkog faktoringa, 12 mil kn kratkoročnih obveza po dugoročnim kreditima i leasingu, 1,2 mil akreditiva i 740 tis kn dospjelih kamata.
Obveze prema dobavljačima (uključujući obveze prema povezanim poduzećima) iznose 33,4 mil kn i manje su za 6% u odnosu na 31.12.2016. godine.
Ukupni prihodi za godinu iznosili su 217,8 mil kn što je 4 % manje u odnosu na prethodnu godinu. Prihodi od prodaje čine 95% ukupnih prihoda, iznose 207,1 mil kn i manji su za 6% u odnosu na 2016. godinu uslijed pomicanja rokova isporuke zbog gubitka proizvodnih kapaciteta uzrokovanog požarom trafostanice, ograničenog kapaciteta stare linije plastifikacije i brušenja odljevaka gdje je ključni problem nedostatak adekvatne radne snage te strukture asortimana s nižom prodajnom cijenom.  Ograničeni kapacitet stare linije plastifikacije je riješen budući da je do kraja 2017. godine u potpunosti profunkcionirala nova linija za plastifikaciju. Problem brušenja odljevaka riješit će se novim CNC obradnim centrom za brušenje odljevaka koji je naručen od dobavljača, a čija isporuka se očekuje početkom 4. kvartala ove godine. Ostali poslovni prihodi i financijski prihodi čine 5% ukupnih prihoda i 29% su veći u odnosu 2016. godinu uslijed knjiženja prihoda s osnove uporabe vlastitih proizvoda .
Materijalni troškovi čine 64% poslovnih rashoda, iznose ukupno 129 mil kn i 3% su manji od materijalnih troškova prethodne godine. Troškovi osoblja iznose 29% poslovnih rashoda i 6% su veći u odnosu na prethodnu godinu u skladu s volumenom i strukturom proizvodnje, kao i uvažavanjem stanja cijena rada na tržištu rada. Financijski rashodi iznose 6% ukupnih rashoda i 5% su veći u odnosu na prethodnu godinu. 
Bruto marža iznosi 14,5%, a za 2016. godinu iznosila je 16%. Operativna dobit za razdoblje iznosi 10 mil kn dok je za prethodnu godinu operativna dobit iznosila 14,4 mil kn.   Operativna marža iznosi 4,9% u odnosu na 6,6% za prethodnu godinu. Dobit prije oporezivanja iznosi 4.510 tis kn, dok je prethodne godine iznosila 8.080 tis kn. Obračunat je porez na dobit u iznosu 874 tis kn. Neto marža iznosi 1,8%, a za 2016. godinu iznosila je 3,2%. EBITDA iznosi 19.920 tis kn, a za prethodnu godinu je EBITDA bila 20.931 tis kn. EBITDA marža je 9,4% u odnosu na 9,5% prethodne godine. Pad profitabilnosti posljedica je korekcije cijene rada, manjih prihoda od prodaje uslijed gore navedenih razloga i rasta nabavnih cijena sirovina, materijala i energije.
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</si>
</sst>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);\(#,##0\);0_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3" borderId="1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3" fontId="2" fillId="33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3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3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9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6" fillId="0" borderId="0" xfId="59" applyFont="1" applyAlignment="1" applyProtection="1">
      <alignment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Border="1" applyAlignment="1" applyProtection="1">
      <alignment horizontal="left" vertical="center"/>
      <protection hidden="1" locked="0"/>
    </xf>
    <xf numFmtId="49" fontId="2" fillId="0" borderId="29" xfId="59" applyNumberFormat="1" applyFont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49" fontId="2" fillId="33" borderId="28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Border="1" applyAlignment="1">
      <alignment horizontal="left" vertical="center"/>
      <protection/>
    </xf>
    <xf numFmtId="0" fontId="19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6" fillId="0" borderId="0" xfId="58" applyFont="1" applyBorder="1" applyAlignment="1" applyProtection="1">
      <alignment horizontal="left" vertical="center"/>
      <protection hidden="1"/>
    </xf>
    <xf numFmtId="0" fontId="13" fillId="0" borderId="0" xfId="59" applyFont="1" applyAlignment="1">
      <alignment/>
      <protection/>
    </xf>
    <xf numFmtId="49" fontId="2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Border="1" applyAlignment="1" applyProtection="1">
      <alignment horizontal="center" vertical="center"/>
      <protection hidden="1" locked="0"/>
    </xf>
    <xf numFmtId="0" fontId="2" fillId="33" borderId="28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29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25" xfId="59" applyFont="1" applyBorder="1" applyAlignment="1" applyProtection="1">
      <alignment horizontal="left" vertical="center"/>
      <protection hidden="1" locked="0"/>
    </xf>
    <xf numFmtId="0" fontId="2" fillId="33" borderId="28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9" applyFont="1" applyBorder="1" applyAlignment="1" applyProtection="1">
      <alignment/>
      <protection hidden="1" locked="0"/>
    </xf>
    <xf numFmtId="0" fontId="2" fillId="0" borderId="29" xfId="59" applyFont="1" applyBorder="1" applyAlignment="1" applyProtection="1">
      <alignment/>
      <protection hidden="1" locked="0"/>
    </xf>
    <xf numFmtId="0" fontId="3" fillId="0" borderId="25" xfId="59" applyFont="1" applyBorder="1" applyAlignment="1">
      <alignment horizontal="left"/>
      <protection/>
    </xf>
    <xf numFmtId="0" fontId="3" fillId="0" borderId="29" xfId="59" applyFont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>
      <alignment horizontal="left" vertical="center"/>
      <protection/>
    </xf>
    <xf numFmtId="1" fontId="2" fillId="33" borderId="28" xfId="59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4" applyFont="1" applyAlignment="1">
      <alignment/>
      <protection/>
    </xf>
    <xf numFmtId="0" fontId="18" fillId="0" borderId="0" xfId="64" applyFont="1" applyBorder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N23" sqref="N2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4" t="s">
        <v>256</v>
      </c>
      <c r="B1" s="134"/>
      <c r="C1" s="13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6" t="s">
        <v>257</v>
      </c>
      <c r="B2" s="166"/>
      <c r="C2" s="166"/>
      <c r="D2" s="167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3" t="s">
        <v>260</v>
      </c>
      <c r="B6" s="124"/>
      <c r="C6" s="135" t="s">
        <v>323</v>
      </c>
      <c r="D6" s="136"/>
      <c r="E6" s="169"/>
      <c r="F6" s="169"/>
      <c r="G6" s="169"/>
      <c r="H6" s="169"/>
      <c r="I6" s="39"/>
      <c r="J6" s="22"/>
      <c r="K6" s="22"/>
      <c r="L6" s="22"/>
    </row>
    <row r="7" spans="1:12" ht="12.75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 ht="12.75">
      <c r="A8" s="170" t="s">
        <v>261</v>
      </c>
      <c r="B8" s="171"/>
      <c r="C8" s="135" t="s">
        <v>324</v>
      </c>
      <c r="D8" s="136"/>
      <c r="E8" s="169"/>
      <c r="F8" s="169"/>
      <c r="G8" s="169"/>
      <c r="H8" s="16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3" t="s">
        <v>262</v>
      </c>
      <c r="B10" s="164"/>
      <c r="C10" s="135" t="s">
        <v>325</v>
      </c>
      <c r="D10" s="13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3" t="s">
        <v>263</v>
      </c>
      <c r="B12" s="124"/>
      <c r="C12" s="137" t="s">
        <v>326</v>
      </c>
      <c r="D12" s="160"/>
      <c r="E12" s="160"/>
      <c r="F12" s="160"/>
      <c r="G12" s="160"/>
      <c r="H12" s="160"/>
      <c r="I12" s="12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3" t="s">
        <v>264</v>
      </c>
      <c r="B14" s="124"/>
      <c r="C14" s="161">
        <v>42000</v>
      </c>
      <c r="D14" s="162"/>
      <c r="E14" s="31"/>
      <c r="F14" s="137" t="s">
        <v>327</v>
      </c>
      <c r="G14" s="160"/>
      <c r="H14" s="160"/>
      <c r="I14" s="12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3" t="s">
        <v>265</v>
      </c>
      <c r="B16" s="124"/>
      <c r="C16" s="137" t="s">
        <v>328</v>
      </c>
      <c r="D16" s="160"/>
      <c r="E16" s="160"/>
      <c r="F16" s="160"/>
      <c r="G16" s="160"/>
      <c r="H16" s="160"/>
      <c r="I16" s="12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3" t="s">
        <v>266</v>
      </c>
      <c r="B18" s="124"/>
      <c r="C18" s="153" t="s">
        <v>329</v>
      </c>
      <c r="D18" s="154"/>
      <c r="E18" s="154"/>
      <c r="F18" s="154"/>
      <c r="G18" s="154"/>
      <c r="H18" s="154"/>
      <c r="I18" s="15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3" t="s">
        <v>267</v>
      </c>
      <c r="B20" s="124"/>
      <c r="C20" s="153" t="s">
        <v>330</v>
      </c>
      <c r="D20" s="154"/>
      <c r="E20" s="154"/>
      <c r="F20" s="154"/>
      <c r="G20" s="154"/>
      <c r="H20" s="154"/>
      <c r="I20" s="15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3" t="s">
        <v>268</v>
      </c>
      <c r="B22" s="124"/>
      <c r="C22" s="44">
        <v>472</v>
      </c>
      <c r="D22" s="137" t="s">
        <v>331</v>
      </c>
      <c r="E22" s="156"/>
      <c r="F22" s="157"/>
      <c r="G22" s="158"/>
      <c r="H22" s="15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3" t="s">
        <v>269</v>
      </c>
      <c r="B24" s="124"/>
      <c r="C24" s="44">
        <v>5</v>
      </c>
      <c r="D24" s="137" t="s">
        <v>332</v>
      </c>
      <c r="E24" s="156"/>
      <c r="F24" s="156"/>
      <c r="G24" s="157"/>
      <c r="H24" s="38" t="s">
        <v>270</v>
      </c>
      <c r="I24" s="48">
        <v>675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3" t="s">
        <v>272</v>
      </c>
      <c r="B26" s="124"/>
      <c r="C26" s="49" t="s">
        <v>333</v>
      </c>
      <c r="D26" s="50"/>
      <c r="E26" s="22"/>
      <c r="F26" s="51"/>
      <c r="G26" s="123" t="s">
        <v>273</v>
      </c>
      <c r="H26" s="124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38"/>
      <c r="C30" s="138"/>
      <c r="D30" s="139"/>
      <c r="E30" s="144"/>
      <c r="F30" s="138"/>
      <c r="G30" s="138"/>
      <c r="H30" s="135"/>
      <c r="I30" s="136"/>
      <c r="J30" s="22"/>
      <c r="K30" s="22"/>
      <c r="L30" s="22"/>
    </row>
    <row r="31" spans="1:12" ht="12.75">
      <c r="A31" s="45"/>
      <c r="B31" s="45"/>
      <c r="C31" s="43"/>
      <c r="D31" s="145"/>
      <c r="E31" s="145"/>
      <c r="F31" s="145"/>
      <c r="G31" s="146"/>
      <c r="H31" s="31"/>
      <c r="I31" s="57"/>
      <c r="J31" s="22"/>
      <c r="K31" s="22"/>
      <c r="L31" s="22"/>
    </row>
    <row r="32" spans="1:12" ht="12.75">
      <c r="A32" s="144"/>
      <c r="B32" s="138"/>
      <c r="C32" s="138"/>
      <c r="D32" s="139"/>
      <c r="E32" s="144"/>
      <c r="F32" s="138"/>
      <c r="G32" s="138"/>
      <c r="H32" s="135"/>
      <c r="I32" s="13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38"/>
      <c r="C34" s="138"/>
      <c r="D34" s="139"/>
      <c r="E34" s="144"/>
      <c r="F34" s="138"/>
      <c r="G34" s="138"/>
      <c r="H34" s="135"/>
      <c r="I34" s="13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38"/>
      <c r="C36" s="138"/>
      <c r="D36" s="139"/>
      <c r="E36" s="144"/>
      <c r="F36" s="138"/>
      <c r="G36" s="138"/>
      <c r="H36" s="135"/>
      <c r="I36" s="136"/>
      <c r="J36" s="22"/>
      <c r="K36" s="22"/>
      <c r="L36" s="22"/>
    </row>
    <row r="37" spans="1:12" ht="12.75">
      <c r="A37" s="59"/>
      <c r="B37" s="59"/>
      <c r="C37" s="140"/>
      <c r="D37" s="141"/>
      <c r="E37" s="31"/>
      <c r="F37" s="140"/>
      <c r="G37" s="141"/>
      <c r="H37" s="31"/>
      <c r="I37" s="31"/>
      <c r="J37" s="22"/>
      <c r="K37" s="22"/>
      <c r="L37" s="22"/>
    </row>
    <row r="38" spans="1:12" ht="12.75">
      <c r="A38" s="144"/>
      <c r="B38" s="138"/>
      <c r="C38" s="138"/>
      <c r="D38" s="139"/>
      <c r="E38" s="144"/>
      <c r="F38" s="138"/>
      <c r="G38" s="138"/>
      <c r="H38" s="135"/>
      <c r="I38" s="13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38"/>
      <c r="C40" s="138"/>
      <c r="D40" s="139"/>
      <c r="E40" s="144"/>
      <c r="F40" s="138"/>
      <c r="G40" s="138"/>
      <c r="H40" s="135"/>
      <c r="I40" s="13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18" t="s">
        <v>277</v>
      </c>
      <c r="B44" s="119"/>
      <c r="C44" s="135"/>
      <c r="D44" s="136"/>
      <c r="E44" s="32"/>
      <c r="F44" s="137"/>
      <c r="G44" s="138"/>
      <c r="H44" s="138"/>
      <c r="I44" s="139"/>
      <c r="J44" s="22"/>
      <c r="K44" s="22"/>
      <c r="L44" s="22"/>
    </row>
    <row r="45" spans="1:12" ht="12.75">
      <c r="A45" s="59"/>
      <c r="B45" s="59"/>
      <c r="C45" s="140"/>
      <c r="D45" s="141"/>
      <c r="E45" s="31"/>
      <c r="F45" s="140"/>
      <c r="G45" s="142"/>
      <c r="H45" s="67"/>
      <c r="I45" s="67"/>
      <c r="J45" s="22"/>
      <c r="K45" s="22"/>
      <c r="L45" s="22"/>
    </row>
    <row r="46" spans="1:12" ht="12.75">
      <c r="A46" s="118" t="s">
        <v>278</v>
      </c>
      <c r="B46" s="119"/>
      <c r="C46" s="137" t="s">
        <v>335</v>
      </c>
      <c r="D46" s="143"/>
      <c r="E46" s="143"/>
      <c r="F46" s="143"/>
      <c r="G46" s="143"/>
      <c r="H46" s="143"/>
      <c r="I46" s="143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18" t="s">
        <v>280</v>
      </c>
      <c r="B48" s="119"/>
      <c r="C48" s="125" t="s">
        <v>336</v>
      </c>
      <c r="D48" s="121"/>
      <c r="E48" s="122"/>
      <c r="F48" s="32"/>
      <c r="G48" s="38" t="s">
        <v>281</v>
      </c>
      <c r="H48" s="125" t="s">
        <v>337</v>
      </c>
      <c r="I48" s="12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18" t="s">
        <v>266</v>
      </c>
      <c r="B50" s="119"/>
      <c r="C50" s="120" t="s">
        <v>338</v>
      </c>
      <c r="D50" s="121"/>
      <c r="E50" s="121"/>
      <c r="F50" s="121"/>
      <c r="G50" s="121"/>
      <c r="H50" s="121"/>
      <c r="I50" s="12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3" t="s">
        <v>282</v>
      </c>
      <c r="B52" s="124"/>
      <c r="C52" s="125" t="s">
        <v>339</v>
      </c>
      <c r="D52" s="121"/>
      <c r="E52" s="121"/>
      <c r="F52" s="121"/>
      <c r="G52" s="121"/>
      <c r="H52" s="121"/>
      <c r="I52" s="126"/>
      <c r="J52" s="22"/>
      <c r="K52" s="22"/>
      <c r="L52" s="22"/>
    </row>
    <row r="53" spans="1:12" ht="12.75">
      <c r="A53" s="69"/>
      <c r="B53" s="69"/>
      <c r="C53" s="129" t="s">
        <v>283</v>
      </c>
      <c r="D53" s="129"/>
      <c r="E53" s="129"/>
      <c r="F53" s="129"/>
      <c r="G53" s="129"/>
      <c r="H53" s="12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7" t="s">
        <v>284</v>
      </c>
      <c r="C55" s="128"/>
      <c r="D55" s="128"/>
      <c r="E55" s="128"/>
      <c r="F55" s="111"/>
      <c r="G55" s="111"/>
      <c r="H55" s="112"/>
      <c r="I55" s="112"/>
      <c r="J55" s="22"/>
      <c r="K55" s="22"/>
      <c r="L55" s="22"/>
    </row>
    <row r="56" spans="1:12" ht="12.75">
      <c r="A56" s="69"/>
      <c r="B56" s="113" t="s">
        <v>322</v>
      </c>
      <c r="C56" s="114"/>
      <c r="D56" s="114"/>
      <c r="E56" s="114"/>
      <c r="F56" s="114"/>
      <c r="G56" s="114"/>
      <c r="H56" s="133" t="s">
        <v>317</v>
      </c>
      <c r="I56" s="133"/>
      <c r="J56" s="22"/>
      <c r="K56" s="22"/>
      <c r="L56" s="22"/>
    </row>
    <row r="57" spans="1:12" ht="12.75">
      <c r="A57" s="69"/>
      <c r="B57" s="113" t="s">
        <v>318</v>
      </c>
      <c r="C57" s="114"/>
      <c r="D57" s="114"/>
      <c r="E57" s="114"/>
      <c r="F57" s="114"/>
      <c r="G57" s="114"/>
      <c r="H57" s="133"/>
      <c r="I57" s="133"/>
      <c r="J57" s="22"/>
      <c r="K57" s="22"/>
      <c r="L57" s="22"/>
    </row>
    <row r="58" spans="1:12" ht="12.75">
      <c r="A58" s="69"/>
      <c r="B58" s="113" t="s">
        <v>319</v>
      </c>
      <c r="C58" s="114"/>
      <c r="D58" s="114"/>
      <c r="E58" s="114"/>
      <c r="F58" s="114"/>
      <c r="G58" s="114"/>
      <c r="H58" s="133"/>
      <c r="I58" s="133"/>
      <c r="J58" s="22"/>
      <c r="K58" s="22"/>
      <c r="L58" s="22"/>
    </row>
    <row r="59" spans="1:12" ht="12.75">
      <c r="A59" s="69"/>
      <c r="B59" s="113" t="s">
        <v>320</v>
      </c>
      <c r="C59" s="115"/>
      <c r="D59" s="115"/>
      <c r="E59" s="115"/>
      <c r="F59" s="115"/>
      <c r="G59" s="115"/>
      <c r="H59" s="133"/>
      <c r="I59" s="133"/>
      <c r="J59" s="22"/>
      <c r="K59" s="22"/>
      <c r="L59" s="22"/>
    </row>
    <row r="60" spans="1:12" ht="12.75">
      <c r="A60" s="69"/>
      <c r="B60" s="113" t="s">
        <v>321</v>
      </c>
      <c r="C60" s="115"/>
      <c r="D60" s="115"/>
      <c r="E60" s="115"/>
      <c r="F60" s="115"/>
      <c r="G60" s="115"/>
      <c r="H60" s="133"/>
      <c r="I60" s="13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0" t="s">
        <v>287</v>
      </c>
      <c r="H63" s="131"/>
      <c r="I63" s="13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6"/>
      <c r="H64" s="117"/>
      <c r="I64" s="37"/>
      <c r="J64" s="22"/>
      <c r="K64" s="22"/>
      <c r="L64" s="22"/>
    </row>
  </sheetData>
  <sheetProtection/>
  <protectedRanges>
    <protectedRange sqref="E2 H2 C6:D6 C8:D8 C10:D10 C12:I12 C14:D14 F14:I14 C16:I16 C24:G24 C22:F22 C26 I26 I24 A30:I30 A32:I32 A34:D34" name="Range1"/>
    <protectedRange sqref="C18:I18" name="Range1_8"/>
    <protectedRange sqref="C20:I20" name="Range1_9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83" sqref="J83:K8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2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340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182" t="s">
        <v>341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1" ht="34.5" thickBot="1">
      <c r="A5" s="185" t="s">
        <v>61</v>
      </c>
      <c r="B5" s="186"/>
      <c r="C5" s="186"/>
      <c r="D5" s="186"/>
      <c r="E5" s="186"/>
      <c r="F5" s="186"/>
      <c r="G5" s="186"/>
      <c r="H5" s="187"/>
      <c r="I5" s="77" t="s">
        <v>288</v>
      </c>
      <c r="J5" s="78" t="s">
        <v>115</v>
      </c>
      <c r="K5" s="79" t="s">
        <v>116</v>
      </c>
    </row>
    <row r="6" spans="1:11" ht="12.75">
      <c r="A6" s="188">
        <v>1</v>
      </c>
      <c r="B6" s="188"/>
      <c r="C6" s="188"/>
      <c r="D6" s="188"/>
      <c r="E6" s="188"/>
      <c r="F6" s="188"/>
      <c r="G6" s="188"/>
      <c r="H6" s="188"/>
      <c r="I6" s="81">
        <v>2</v>
      </c>
      <c r="J6" s="80">
        <v>3</v>
      </c>
      <c r="K6" s="80">
        <v>4</v>
      </c>
    </row>
    <row r="7" spans="1:11" ht="12.75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 ht="12.75">
      <c r="A8" s="192" t="s">
        <v>62</v>
      </c>
      <c r="B8" s="193"/>
      <c r="C8" s="193"/>
      <c r="D8" s="193"/>
      <c r="E8" s="193"/>
      <c r="F8" s="193"/>
      <c r="G8" s="193"/>
      <c r="H8" s="194"/>
      <c r="I8" s="6">
        <v>1</v>
      </c>
      <c r="J8" s="11">
        <v>0</v>
      </c>
      <c r="K8" s="11">
        <v>0</v>
      </c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121343464.60999997</v>
      </c>
      <c r="K9" s="12">
        <f>K10+K17+K27+K36+K40</f>
        <v>127738393.02999999</v>
      </c>
    </row>
    <row r="10" spans="1:11" ht="12.75">
      <c r="A10" s="179" t="s">
        <v>213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3267417.61</v>
      </c>
      <c r="K10" s="12">
        <f>SUM(K11:K16)</f>
        <v>4453886.19</v>
      </c>
    </row>
    <row r="11" spans="1:11" ht="12.75">
      <c r="A11" s="179" t="s">
        <v>117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>
        <v>0</v>
      </c>
      <c r="K11" s="13">
        <v>0</v>
      </c>
    </row>
    <row r="12" spans="1:11" ht="12.75">
      <c r="A12" s="179" t="s">
        <v>14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>
        <v>3267417.61</v>
      </c>
      <c r="K12" s="13">
        <v>4453886.19</v>
      </c>
    </row>
    <row r="13" spans="1:11" ht="12.75">
      <c r="A13" s="179" t="s">
        <v>118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>
        <v>0</v>
      </c>
      <c r="K13" s="13">
        <v>0</v>
      </c>
    </row>
    <row r="14" spans="1:11" ht="12.75">
      <c r="A14" s="179" t="s">
        <v>216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>
        <v>0</v>
      </c>
      <c r="K14" s="13">
        <v>0</v>
      </c>
    </row>
    <row r="15" spans="1:11" ht="12.75">
      <c r="A15" s="179" t="s">
        <v>217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>
        <v>0</v>
      </c>
      <c r="K15" s="13">
        <v>0</v>
      </c>
    </row>
    <row r="16" spans="1:11" ht="12.75">
      <c r="A16" s="179" t="s">
        <v>218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>
        <v>0</v>
      </c>
      <c r="K16" s="13">
        <v>0</v>
      </c>
    </row>
    <row r="17" spans="1:11" ht="12.75">
      <c r="A17" s="179" t="s">
        <v>214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111648834.39999998</v>
      </c>
      <c r="K17" s="12">
        <f>SUM(K18:K26)</f>
        <v>117711464.47999999</v>
      </c>
    </row>
    <row r="18" spans="1:11" ht="12.75">
      <c r="A18" s="179" t="s">
        <v>219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>
        <v>15410029.12</v>
      </c>
      <c r="K18" s="13">
        <v>15393365.76</v>
      </c>
    </row>
    <row r="19" spans="1:11" ht="12.75">
      <c r="A19" s="179" t="s">
        <v>255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>
        <v>21378059.36</v>
      </c>
      <c r="K19" s="13">
        <v>23043788.439999998</v>
      </c>
    </row>
    <row r="20" spans="1:11" ht="12.75">
      <c r="A20" s="179" t="s">
        <v>220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>
        <v>65282764.53999998</v>
      </c>
      <c r="K20" s="13">
        <v>63785548.75</v>
      </c>
    </row>
    <row r="21" spans="1:11" ht="12.75">
      <c r="A21" s="179" t="s">
        <v>27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>
        <v>5224241.080000001</v>
      </c>
      <c r="K21" s="13">
        <v>4901907.280000001</v>
      </c>
    </row>
    <row r="22" spans="1:11" ht="12.75">
      <c r="A22" s="179" t="s">
        <v>28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>
        <v>0</v>
      </c>
      <c r="K22" s="13">
        <v>0</v>
      </c>
    </row>
    <row r="23" spans="1:11" ht="12.75">
      <c r="A23" s="179" t="s">
        <v>74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>
        <v>688921.11</v>
      </c>
      <c r="K23" s="13">
        <v>258409.06</v>
      </c>
    </row>
    <row r="24" spans="1:11" ht="12.75">
      <c r="A24" s="179" t="s">
        <v>75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>
        <v>3664819.19</v>
      </c>
      <c r="K24" s="13">
        <v>10328445.19</v>
      </c>
    </row>
    <row r="25" spans="1:11" ht="12.75">
      <c r="A25" s="179" t="s">
        <v>76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>
        <v>0</v>
      </c>
      <c r="K25" s="13">
        <v>0</v>
      </c>
    </row>
    <row r="26" spans="1:11" ht="12.75">
      <c r="A26" s="179" t="s">
        <v>77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>
        <v>0</v>
      </c>
      <c r="K26" s="13">
        <v>0</v>
      </c>
    </row>
    <row r="27" spans="1:11" ht="12.75">
      <c r="A27" s="179" t="s">
        <v>198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6364524.1899999995</v>
      </c>
      <c r="K27" s="12">
        <f>SUM(K28:K35)</f>
        <v>5511791.55</v>
      </c>
    </row>
    <row r="28" spans="1:11" ht="12.75">
      <c r="A28" s="179" t="s">
        <v>78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>
        <v>3018865.43</v>
      </c>
      <c r="K28" s="13">
        <v>2991791.55</v>
      </c>
    </row>
    <row r="29" spans="1:11" ht="12.75">
      <c r="A29" s="179" t="s">
        <v>79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>
        <v>2680000</v>
      </c>
      <c r="K29" s="13">
        <v>2520000</v>
      </c>
    </row>
    <row r="30" spans="1:11" ht="12.75">
      <c r="A30" s="179" t="s">
        <v>80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>
        <v>665658.76</v>
      </c>
      <c r="K30" s="13">
        <v>0</v>
      </c>
    </row>
    <row r="31" spans="1:11" ht="12.75">
      <c r="A31" s="179" t="s">
        <v>85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>
        <v>0</v>
      </c>
      <c r="K31" s="13">
        <v>0</v>
      </c>
    </row>
    <row r="32" spans="1:11" ht="12.75">
      <c r="A32" s="179" t="s">
        <v>86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>
        <v>0</v>
      </c>
      <c r="K32" s="13">
        <v>0</v>
      </c>
    </row>
    <row r="33" spans="1:11" ht="12.75">
      <c r="A33" s="179" t="s">
        <v>87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>
        <v>0</v>
      </c>
      <c r="K33" s="13">
        <v>0</v>
      </c>
    </row>
    <row r="34" spans="1:11" ht="12.75">
      <c r="A34" s="179" t="s">
        <v>81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>
        <v>0</v>
      </c>
      <c r="K34" s="13">
        <v>0</v>
      </c>
    </row>
    <row r="35" spans="1:11" ht="12.75">
      <c r="A35" s="179" t="s">
        <v>190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>
        <v>0</v>
      </c>
      <c r="K35" s="13">
        <v>0</v>
      </c>
    </row>
    <row r="36" spans="1:11" ht="12.75">
      <c r="A36" s="179" t="s">
        <v>191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62688.41</v>
      </c>
      <c r="K36" s="12">
        <f>SUM(K37:K39)</f>
        <v>61250.81</v>
      </c>
    </row>
    <row r="37" spans="1:11" ht="12.75">
      <c r="A37" s="179" t="s">
        <v>82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>
        <v>0</v>
      </c>
      <c r="K37" s="13">
        <v>0</v>
      </c>
    </row>
    <row r="38" spans="1:11" ht="12.75">
      <c r="A38" s="179" t="s">
        <v>83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>
        <v>0</v>
      </c>
      <c r="K38" s="13">
        <v>0</v>
      </c>
    </row>
    <row r="39" spans="1:11" ht="12.75">
      <c r="A39" s="179" t="s">
        <v>84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>
        <v>62688.41</v>
      </c>
      <c r="K39" s="13">
        <v>61250.81</v>
      </c>
    </row>
    <row r="40" spans="1:11" ht="12.75">
      <c r="A40" s="179" t="s">
        <v>192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>
        <v>0</v>
      </c>
      <c r="K40" s="13">
        <v>0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138482219.62</v>
      </c>
      <c r="K41" s="12">
        <f>K42+K50+K57+K65</f>
        <v>137604226.60999995</v>
      </c>
    </row>
    <row r="42" spans="1:11" ht="12.75">
      <c r="A42" s="179" t="s">
        <v>103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89049388.07</v>
      </c>
      <c r="K42" s="12">
        <f>SUM(K43:K49)</f>
        <v>95211188.16999999</v>
      </c>
    </row>
    <row r="43" spans="1:11" ht="12.75">
      <c r="A43" s="179" t="s">
        <v>123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>
        <v>18333974.869999997</v>
      </c>
      <c r="K43" s="13">
        <v>18624539.95</v>
      </c>
    </row>
    <row r="44" spans="1:11" ht="12.75">
      <c r="A44" s="179" t="s">
        <v>124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>
        <v>46400093.18</v>
      </c>
      <c r="K44" s="13">
        <v>45009323.61</v>
      </c>
    </row>
    <row r="45" spans="1:11" ht="12.75">
      <c r="A45" s="179" t="s">
        <v>88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>
        <v>23841511.759999998</v>
      </c>
      <c r="K45" s="13">
        <v>31243463.57</v>
      </c>
    </row>
    <row r="46" spans="1:11" ht="12.75">
      <c r="A46" s="179" t="s">
        <v>89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>
        <v>234428.55</v>
      </c>
      <c r="K46" s="13">
        <v>225984.02</v>
      </c>
    </row>
    <row r="47" spans="1:11" ht="12.75">
      <c r="A47" s="179" t="s">
        <v>90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>
        <v>239379.71</v>
      </c>
      <c r="K47" s="13">
        <v>107877.02</v>
      </c>
    </row>
    <row r="48" spans="1:11" ht="12.75">
      <c r="A48" s="179" t="s">
        <v>91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>
        <v>0</v>
      </c>
      <c r="K48" s="13">
        <v>0</v>
      </c>
    </row>
    <row r="49" spans="1:11" ht="12.75">
      <c r="A49" s="179" t="s">
        <v>92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>
        <v>0</v>
      </c>
      <c r="K49" s="13">
        <v>0</v>
      </c>
    </row>
    <row r="50" spans="1:11" ht="12.75">
      <c r="A50" s="179" t="s">
        <v>104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45258120.15</v>
      </c>
      <c r="K50" s="12">
        <f>SUM(K51:K56)</f>
        <v>39396751.959999986</v>
      </c>
    </row>
    <row r="51" spans="1:11" ht="12.75">
      <c r="A51" s="179" t="s">
        <v>208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>
        <v>2079142.01</v>
      </c>
      <c r="K51" s="13">
        <v>3450338.4</v>
      </c>
    </row>
    <row r="52" spans="1:11" ht="12.75">
      <c r="A52" s="179" t="s">
        <v>209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42612618.73</v>
      </c>
      <c r="K52" s="13">
        <v>35377159.489999995</v>
      </c>
    </row>
    <row r="53" spans="1:11" ht="12.75">
      <c r="A53" s="179" t="s">
        <v>210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>
        <v>0</v>
      </c>
      <c r="K53" s="13">
        <v>0</v>
      </c>
    </row>
    <row r="54" spans="1:11" ht="12.75">
      <c r="A54" s="179" t="s">
        <v>211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>
        <v>104256</v>
      </c>
      <c r="K54" s="13">
        <v>93609.16</v>
      </c>
    </row>
    <row r="55" spans="1:11" ht="12.75">
      <c r="A55" s="179" t="s">
        <v>10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396678.95999999996</v>
      </c>
      <c r="K55" s="13">
        <v>475644.91</v>
      </c>
    </row>
    <row r="56" spans="1:11" ht="12.75">
      <c r="A56" s="179" t="s">
        <v>11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65424.45</v>
      </c>
      <c r="K56" s="13">
        <v>0</v>
      </c>
    </row>
    <row r="57" spans="1:11" ht="12.75">
      <c r="A57" s="179" t="s">
        <v>105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330000</v>
      </c>
      <c r="K57" s="12">
        <f>SUM(K58:K64)</f>
        <v>690000</v>
      </c>
    </row>
    <row r="58" spans="1:11" ht="12.75">
      <c r="A58" s="179" t="s">
        <v>78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>
        <v>0</v>
      </c>
      <c r="K58" s="13">
        <v>0</v>
      </c>
    </row>
    <row r="59" spans="1:11" ht="12.75">
      <c r="A59" s="179" t="s">
        <v>79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>
        <v>320000</v>
      </c>
      <c r="K59" s="13">
        <v>680000</v>
      </c>
    </row>
    <row r="60" spans="1:11" ht="12.75">
      <c r="A60" s="179" t="s">
        <v>250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>
        <v>0</v>
      </c>
      <c r="K60" s="13">
        <v>0</v>
      </c>
    </row>
    <row r="61" spans="1:11" ht="12.75">
      <c r="A61" s="179" t="s">
        <v>85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>
        <v>0</v>
      </c>
      <c r="K61" s="13">
        <v>0</v>
      </c>
    </row>
    <row r="62" spans="1:11" ht="12.75">
      <c r="A62" s="179" t="s">
        <v>86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>
        <v>0</v>
      </c>
      <c r="K62" s="13">
        <v>0</v>
      </c>
    </row>
    <row r="63" spans="1:11" ht="12.75">
      <c r="A63" s="179" t="s">
        <v>87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>
        <v>10000</v>
      </c>
      <c r="K63" s="13">
        <v>10000</v>
      </c>
    </row>
    <row r="64" spans="1:11" ht="12.75">
      <c r="A64" s="179" t="s">
        <v>46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>
        <v>0</v>
      </c>
      <c r="K64" s="13">
        <v>0</v>
      </c>
    </row>
    <row r="65" spans="1:11" ht="12.75">
      <c r="A65" s="179" t="s">
        <v>215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3844711.4</v>
      </c>
      <c r="K65" s="13">
        <v>2306286.48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759143.27</v>
      </c>
      <c r="K66" s="13">
        <v>377320.57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260584827.49999997</v>
      </c>
      <c r="K67" s="12">
        <f>K8+K9+K41+K66</f>
        <v>265719940.20999992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>
        <v>4143442.86</v>
      </c>
      <c r="K68" s="14">
        <v>7015236.180000001</v>
      </c>
    </row>
    <row r="69" spans="1:11" ht="12.75">
      <c r="A69" s="204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92" t="s">
        <v>199</v>
      </c>
      <c r="B70" s="193"/>
      <c r="C70" s="193"/>
      <c r="D70" s="193"/>
      <c r="E70" s="193"/>
      <c r="F70" s="193"/>
      <c r="G70" s="193"/>
      <c r="H70" s="194"/>
      <c r="I70" s="6">
        <v>62</v>
      </c>
      <c r="J70" s="20">
        <f>J71+J72+J73+J79+J80+J83+J86</f>
        <v>92169880.65</v>
      </c>
      <c r="K70" s="20">
        <f>K71+K72+K73+K79+K80+K83+K86</f>
        <v>95805735.09</v>
      </c>
    </row>
    <row r="71" spans="1:11" ht="12.75">
      <c r="A71" s="179" t="s">
        <v>147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55566600</v>
      </c>
      <c r="K71" s="13">
        <v>55566600</v>
      </c>
    </row>
    <row r="72" spans="1:11" ht="12.75">
      <c r="A72" s="179" t="s">
        <v>148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>
        <v>7824088.82</v>
      </c>
      <c r="K72" s="13">
        <v>7824088.82</v>
      </c>
    </row>
    <row r="73" spans="1:11" ht="12.75">
      <c r="A73" s="179" t="s">
        <v>149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6467207.609999999</v>
      </c>
      <c r="K73" s="12">
        <f>K74+K75-K76+K77+K78</f>
        <v>6467207.609999999</v>
      </c>
    </row>
    <row r="74" spans="1:11" ht="12.75">
      <c r="A74" s="179" t="s">
        <v>150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>
        <v>2778330</v>
      </c>
      <c r="K74" s="13">
        <v>2778330</v>
      </c>
    </row>
    <row r="75" spans="1:11" ht="12.75">
      <c r="A75" s="179" t="s">
        <v>151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>
        <v>1000000</v>
      </c>
      <c r="K75" s="13">
        <v>1000000</v>
      </c>
    </row>
    <row r="76" spans="1:11" ht="12.75">
      <c r="A76" s="179" t="s">
        <v>139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>
        <v>0</v>
      </c>
      <c r="K76" s="13">
        <v>0</v>
      </c>
    </row>
    <row r="77" spans="1:11" ht="12.75">
      <c r="A77" s="179" t="s">
        <v>140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>
        <v>0</v>
      </c>
      <c r="K77" s="13">
        <v>0</v>
      </c>
    </row>
    <row r="78" spans="1:11" ht="12.75">
      <c r="A78" s="179" t="s">
        <v>141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>
        <v>2688877.61</v>
      </c>
      <c r="K78" s="13">
        <v>2688877.61</v>
      </c>
    </row>
    <row r="79" spans="1:11" ht="12.75">
      <c r="A79" s="179" t="s">
        <v>142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0</v>
      </c>
      <c r="K79" s="13">
        <v>0</v>
      </c>
    </row>
    <row r="80" spans="1:11" ht="12.75">
      <c r="A80" s="179" t="s">
        <v>246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15263473.12</v>
      </c>
      <c r="K80" s="12">
        <f>K81-K82</f>
        <v>22311984.22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15263473.12</v>
      </c>
      <c r="K81" s="13">
        <v>22311984.22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0</v>
      </c>
      <c r="K82" s="13">
        <v>0</v>
      </c>
    </row>
    <row r="83" spans="1:11" ht="12.75">
      <c r="A83" s="179" t="s">
        <v>247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7048511.1</v>
      </c>
      <c r="K83" s="12">
        <f>K84-K85</f>
        <v>3635854.44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7048511.1</v>
      </c>
      <c r="K84" s="13">
        <v>3635854.44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0</v>
      </c>
      <c r="K85" s="13">
        <v>0</v>
      </c>
    </row>
    <row r="86" spans="1:11" ht="12.75">
      <c r="A86" s="179" t="s">
        <v>179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>
        <v>0</v>
      </c>
      <c r="K86" s="13">
        <v>0</v>
      </c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600000</v>
      </c>
      <c r="K87" s="12">
        <f>SUM(K88:K90)</f>
        <v>600000</v>
      </c>
    </row>
    <row r="88" spans="1:11" ht="12.75">
      <c r="A88" s="179" t="s">
        <v>135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>
        <v>0</v>
      </c>
      <c r="K88" s="13">
        <v>0</v>
      </c>
    </row>
    <row r="89" spans="1:11" ht="12.75">
      <c r="A89" s="179" t="s">
        <v>136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>
        <v>0</v>
      </c>
      <c r="K89" s="13">
        <v>0</v>
      </c>
    </row>
    <row r="90" spans="1:11" ht="12.75">
      <c r="A90" s="179" t="s">
        <v>137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>
        <v>600000</v>
      </c>
      <c r="K90" s="13">
        <v>600000</v>
      </c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66231809.92</v>
      </c>
      <c r="K91" s="12">
        <f>SUM(K92:K100)</f>
        <v>69289808.19999999</v>
      </c>
    </row>
    <row r="92" spans="1:11" ht="12.75">
      <c r="A92" s="179" t="s">
        <v>138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>
        <v>0</v>
      </c>
      <c r="K92" s="13">
        <v>0</v>
      </c>
    </row>
    <row r="93" spans="1:11" ht="12.75">
      <c r="A93" s="179" t="s">
        <v>251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>
        <v>0</v>
      </c>
      <c r="K93" s="13">
        <v>0</v>
      </c>
    </row>
    <row r="94" spans="1:11" ht="12.75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>
        <v>66231809.92</v>
      </c>
      <c r="K94" s="13">
        <v>69289808.19999999</v>
      </c>
    </row>
    <row r="95" spans="1:11" ht="12.75">
      <c r="A95" s="179" t="s">
        <v>252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>
        <v>0</v>
      </c>
      <c r="K95" s="13">
        <v>0</v>
      </c>
    </row>
    <row r="96" spans="1:11" ht="12.75">
      <c r="A96" s="179" t="s">
        <v>253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>
        <v>0</v>
      </c>
      <c r="K96" s="13">
        <v>0</v>
      </c>
    </row>
    <row r="97" spans="1:11" ht="12.75">
      <c r="A97" s="179" t="s">
        <v>254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>
        <v>0</v>
      </c>
      <c r="K97" s="13">
        <v>0</v>
      </c>
    </row>
    <row r="98" spans="1:11" ht="12.75">
      <c r="A98" s="179" t="s">
        <v>96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>
        <v>0</v>
      </c>
      <c r="K98" s="13">
        <v>0</v>
      </c>
    </row>
    <row r="99" spans="1:11" ht="12.75">
      <c r="A99" s="179" t="s">
        <v>94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>
        <v>0</v>
      </c>
      <c r="K99" s="13">
        <v>0</v>
      </c>
    </row>
    <row r="100" spans="1:11" ht="12.75">
      <c r="A100" s="179" t="s">
        <v>95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>
        <v>0</v>
      </c>
      <c r="K100" s="13">
        <v>0</v>
      </c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97087927.83999999</v>
      </c>
      <c r="K101" s="12">
        <f>SUM(K102:K113)</f>
        <v>97648495.42000002</v>
      </c>
    </row>
    <row r="102" spans="1:11" ht="12.75">
      <c r="A102" s="179" t="s">
        <v>138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>
        <v>98252.86</v>
      </c>
      <c r="K102" s="13">
        <v>84196.6</v>
      </c>
    </row>
    <row r="103" spans="1:11" ht="12.75">
      <c r="A103" s="179" t="s">
        <v>251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/>
      <c r="K103" s="13"/>
    </row>
    <row r="104" spans="1:11" ht="12.75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>
        <v>50006634.5</v>
      </c>
      <c r="K104" s="13">
        <v>55362289.74</v>
      </c>
    </row>
    <row r="105" spans="1:11" ht="12.75">
      <c r="A105" s="179" t="s">
        <v>252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>
        <v>4522624.35</v>
      </c>
      <c r="K105" s="13">
        <v>2331520.28</v>
      </c>
    </row>
    <row r="106" spans="1:11" ht="12.75">
      <c r="A106" s="179" t="s">
        <v>253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35529734.230000004</v>
      </c>
      <c r="K106" s="13">
        <v>33307312.46</v>
      </c>
    </row>
    <row r="107" spans="1:11" ht="12.75">
      <c r="A107" s="179" t="s">
        <v>254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/>
      <c r="K107" s="13">
        <v>406204.54</v>
      </c>
    </row>
    <row r="108" spans="1:11" ht="12.75">
      <c r="A108" s="179" t="s">
        <v>96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/>
      <c r="K108" s="13"/>
    </row>
    <row r="109" spans="1:11" ht="12.75">
      <c r="A109" s="179" t="s">
        <v>97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3266445.1</v>
      </c>
      <c r="K109" s="13">
        <v>3331852.89</v>
      </c>
    </row>
    <row r="110" spans="1:11" ht="12.75">
      <c r="A110" s="179" t="s">
        <v>98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3631555.5</v>
      </c>
      <c r="K110" s="13">
        <v>2792744.0900000003</v>
      </c>
    </row>
    <row r="111" spans="1:11" ht="12.75">
      <c r="A111" s="179" t="s">
        <v>101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/>
      <c r="K111" s="13"/>
    </row>
    <row r="112" spans="1:11" ht="12.75">
      <c r="A112" s="179" t="s">
        <v>99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/>
      <c r="K112" s="13"/>
    </row>
    <row r="113" spans="1:11" ht="12.75">
      <c r="A113" s="179" t="s">
        <v>100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32681.3</v>
      </c>
      <c r="K113" s="13">
        <v>32374.82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4495209.09</v>
      </c>
      <c r="K114" s="13">
        <v>2375901.5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260584827.49999997</v>
      </c>
      <c r="K115" s="12">
        <f>K70+K87+K91+K101+K114</f>
        <v>265719940.21</v>
      </c>
    </row>
    <row r="116" spans="1:11" ht="12.75">
      <c r="A116" s="209" t="s">
        <v>59</v>
      </c>
      <c r="B116" s="210"/>
      <c r="C116" s="210"/>
      <c r="D116" s="210"/>
      <c r="E116" s="210"/>
      <c r="F116" s="210"/>
      <c r="G116" s="210"/>
      <c r="H116" s="211"/>
      <c r="I116" s="5">
        <v>108</v>
      </c>
      <c r="J116" s="14">
        <v>4143442.86</v>
      </c>
      <c r="K116" s="14">
        <v>7015236.180000001</v>
      </c>
    </row>
    <row r="117" spans="1:11" ht="12.75">
      <c r="A117" s="204" t="s">
        <v>289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192" t="s">
        <v>193</v>
      </c>
      <c r="B118" s="193"/>
      <c r="C118" s="193"/>
      <c r="D118" s="193"/>
      <c r="E118" s="193"/>
      <c r="F118" s="193"/>
      <c r="G118" s="193"/>
      <c r="H118" s="193"/>
      <c r="I118" s="215"/>
      <c r="J118" s="215"/>
      <c r="K118" s="216"/>
    </row>
    <row r="119" spans="1:11" ht="12.75">
      <c r="A119" s="179" t="s">
        <v>8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/>
      <c r="K119" s="13"/>
    </row>
    <row r="120" spans="1:11" ht="12.75">
      <c r="A120" s="217" t="s">
        <v>9</v>
      </c>
      <c r="B120" s="218"/>
      <c r="C120" s="218"/>
      <c r="D120" s="218"/>
      <c r="E120" s="218"/>
      <c r="F120" s="218"/>
      <c r="G120" s="218"/>
      <c r="H120" s="21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7" t="s">
        <v>102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ht="12.75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56" sqref="J56:K5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2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342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0" t="s">
        <v>341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" thickBot="1">
      <c r="A5" s="223" t="s">
        <v>61</v>
      </c>
      <c r="B5" s="223"/>
      <c r="C5" s="223"/>
      <c r="D5" s="223"/>
      <c r="E5" s="223"/>
      <c r="F5" s="223"/>
      <c r="G5" s="223"/>
      <c r="H5" s="223"/>
      <c r="I5" s="77" t="s">
        <v>290</v>
      </c>
      <c r="J5" s="79" t="s">
        <v>156</v>
      </c>
      <c r="K5" s="79" t="s">
        <v>157</v>
      </c>
    </row>
    <row r="6" spans="1:11" ht="12.75">
      <c r="A6" s="188">
        <v>1</v>
      </c>
      <c r="B6" s="188"/>
      <c r="C6" s="188"/>
      <c r="D6" s="188"/>
      <c r="E6" s="188"/>
      <c r="F6" s="188"/>
      <c r="G6" s="188"/>
      <c r="H6" s="188"/>
      <c r="I6" s="81">
        <v>2</v>
      </c>
      <c r="J6" s="80">
        <v>3</v>
      </c>
      <c r="K6" s="80">
        <v>4</v>
      </c>
    </row>
    <row r="7" spans="1:11" ht="12.75">
      <c r="A7" s="192" t="s">
        <v>26</v>
      </c>
      <c r="B7" s="193"/>
      <c r="C7" s="193"/>
      <c r="D7" s="193"/>
      <c r="E7" s="193"/>
      <c r="F7" s="193"/>
      <c r="G7" s="193"/>
      <c r="H7" s="194"/>
      <c r="I7" s="6">
        <v>111</v>
      </c>
      <c r="J7" s="20">
        <f>SUM(J8:J9)</f>
        <v>220421402</v>
      </c>
      <c r="K7" s="20">
        <f>SUM(K8:K9)</f>
        <v>211357319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219441334</v>
      </c>
      <c r="K8" s="13">
        <v>207102857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980068</v>
      </c>
      <c r="K9" s="13">
        <v>4254462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207557334</v>
      </c>
      <c r="K10" s="12">
        <f>K11+K12+K16+K20+K21+K22+K25+K26</f>
        <v>200546387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-751377</v>
      </c>
      <c r="K11" s="13">
        <v>-5722962</v>
      </c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132591870</v>
      </c>
      <c r="K12" s="12">
        <f>SUM(K13:K15)</f>
        <v>128951060</v>
      </c>
    </row>
    <row r="13" spans="1:11" ht="12.75">
      <c r="A13" s="179" t="s">
        <v>152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105260309</v>
      </c>
      <c r="K13" s="13">
        <v>103912335</v>
      </c>
    </row>
    <row r="14" spans="1:11" ht="12.75">
      <c r="A14" s="179" t="s">
        <v>153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>
        <v>7839510</v>
      </c>
      <c r="K14" s="13">
        <v>5884579</v>
      </c>
    </row>
    <row r="15" spans="1:11" ht="12.75">
      <c r="A15" s="179" t="s">
        <v>63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19492051</v>
      </c>
      <c r="K15" s="13">
        <v>19154146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54561866</v>
      </c>
      <c r="K16" s="12">
        <f>SUM(K17:K19)</f>
        <v>58085245</v>
      </c>
    </row>
    <row r="17" spans="1:11" ht="12.75">
      <c r="A17" s="179" t="s">
        <v>64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33827643</v>
      </c>
      <c r="K17" s="13">
        <v>37209682</v>
      </c>
    </row>
    <row r="18" spans="1:11" ht="12.75">
      <c r="A18" s="179" t="s">
        <v>65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12189779</v>
      </c>
      <c r="K18" s="13">
        <v>12214715</v>
      </c>
    </row>
    <row r="19" spans="1:11" ht="12.75">
      <c r="A19" s="179" t="s">
        <v>66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8544444</v>
      </c>
      <c r="K19" s="13">
        <v>8660848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7740696</v>
      </c>
      <c r="K20" s="13">
        <v>8908700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10880868</v>
      </c>
      <c r="K21" s="13">
        <v>8950657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325918</v>
      </c>
      <c r="K22" s="12">
        <f>SUM(K23:K24)</f>
        <v>200867</v>
      </c>
    </row>
    <row r="23" spans="1:11" ht="12.75">
      <c r="A23" s="179" t="s">
        <v>143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>
        <v>0</v>
      </c>
      <c r="K23" s="13">
        <v>0</v>
      </c>
    </row>
    <row r="24" spans="1:11" ht="12.75">
      <c r="A24" s="179" t="s">
        <v>144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>
        <v>325918</v>
      </c>
      <c r="K24" s="13">
        <v>200867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350000</v>
      </c>
      <c r="K25" s="13">
        <v>0</v>
      </c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1857493</v>
      </c>
      <c r="K26" s="13">
        <v>1172820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7331851</v>
      </c>
      <c r="K27" s="12">
        <f>SUM(K28:K32)</f>
        <v>6487208.78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27834</v>
      </c>
      <c r="K28" s="13">
        <v>43253</v>
      </c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7301439</v>
      </c>
      <c r="K29" s="13">
        <v>6329631.78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>
        <v>0</v>
      </c>
      <c r="K30" s="13">
        <v>0</v>
      </c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>
        <v>0</v>
      </c>
      <c r="K31" s="13">
        <v>0</v>
      </c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2578</v>
      </c>
      <c r="K32" s="13">
        <v>114324</v>
      </c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12115978</v>
      </c>
      <c r="K33" s="12">
        <f>SUM(K34:K37)</f>
        <v>12788420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47447</v>
      </c>
      <c r="K34" s="13">
        <v>51114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12055249</v>
      </c>
      <c r="K35" s="13">
        <v>11971756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>
        <v>0</v>
      </c>
      <c r="K36" s="13">
        <v>0</v>
      </c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13282</v>
      </c>
      <c r="K37" s="13">
        <v>765550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>
        <v>0</v>
      </c>
      <c r="K38" s="13">
        <v>0</v>
      </c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>
        <v>0</v>
      </c>
      <c r="K39" s="13">
        <v>0</v>
      </c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>
        <v>0</v>
      </c>
      <c r="K40" s="13">
        <v>0</v>
      </c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>
        <v>0</v>
      </c>
      <c r="K41" s="13">
        <v>0</v>
      </c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227753253</v>
      </c>
      <c r="K42" s="12">
        <f>K7+K27+K38+K40</f>
        <v>217844527.78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219673312</v>
      </c>
      <c r="K43" s="12">
        <f>K10+K33+K39+K41</f>
        <v>213334807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8079941</v>
      </c>
      <c r="K44" s="12">
        <f>K42-K43</f>
        <v>4509720.780000001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8079941</v>
      </c>
      <c r="K45" s="12">
        <f>IF(K42&gt;K43,K42-K43,0)</f>
        <v>4509720.780000001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1031431</v>
      </c>
      <c r="K47" s="13">
        <v>873867</v>
      </c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7048510</v>
      </c>
      <c r="K48" s="12">
        <f>K44-K47</f>
        <v>3635853.780000001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7048510</v>
      </c>
      <c r="K49" s="12">
        <f>IF(K48&gt;0,K48,0)</f>
        <v>3635853.780000001</v>
      </c>
    </row>
    <row r="50" spans="1:11" ht="12.75">
      <c r="A50" s="224" t="s">
        <v>228</v>
      </c>
      <c r="B50" s="225"/>
      <c r="C50" s="225"/>
      <c r="D50" s="225"/>
      <c r="E50" s="225"/>
      <c r="F50" s="225"/>
      <c r="G50" s="225"/>
      <c r="H50" s="226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4" t="s">
        <v>120</v>
      </c>
      <c r="B51" s="212"/>
      <c r="C51" s="212"/>
      <c r="D51" s="212"/>
      <c r="E51" s="212"/>
      <c r="F51" s="212"/>
      <c r="G51" s="212"/>
      <c r="H51" s="212"/>
      <c r="I51" s="227"/>
      <c r="J51" s="227"/>
      <c r="K51" s="228"/>
    </row>
    <row r="52" spans="1:11" ht="12.75">
      <c r="A52" s="192" t="s">
        <v>194</v>
      </c>
      <c r="B52" s="193"/>
      <c r="C52" s="193"/>
      <c r="D52" s="193"/>
      <c r="E52" s="193"/>
      <c r="F52" s="193"/>
      <c r="G52" s="193"/>
      <c r="H52" s="193"/>
      <c r="I52" s="215"/>
      <c r="J52" s="215"/>
      <c r="K52" s="216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204" t="s">
        <v>197</v>
      </c>
      <c r="B55" s="212"/>
      <c r="C55" s="212"/>
      <c r="D55" s="212"/>
      <c r="E55" s="212"/>
      <c r="F55" s="212"/>
      <c r="G55" s="212"/>
      <c r="H55" s="212"/>
      <c r="I55" s="227"/>
      <c r="J55" s="227"/>
      <c r="K55" s="228"/>
    </row>
    <row r="56" spans="1:11" ht="12.75">
      <c r="A56" s="192" t="s">
        <v>212</v>
      </c>
      <c r="B56" s="193"/>
      <c r="C56" s="193"/>
      <c r="D56" s="193"/>
      <c r="E56" s="193"/>
      <c r="F56" s="193"/>
      <c r="G56" s="193"/>
      <c r="H56" s="194"/>
      <c r="I56" s="21">
        <v>157</v>
      </c>
      <c r="J56" s="11">
        <f>J48</f>
        <v>7048510</v>
      </c>
      <c r="K56" s="11">
        <f>K48</f>
        <v>3635853.780000001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7048510</v>
      </c>
      <c r="K67" s="18">
        <f>K56+K66</f>
        <v>3635853.780000001</v>
      </c>
    </row>
    <row r="68" spans="1:11" ht="12.75">
      <c r="A68" s="204" t="s">
        <v>196</v>
      </c>
      <c r="B68" s="212"/>
      <c r="C68" s="212"/>
      <c r="D68" s="212"/>
      <c r="E68" s="212"/>
      <c r="F68" s="212"/>
      <c r="G68" s="212"/>
      <c r="H68" s="212"/>
      <c r="I68" s="227"/>
      <c r="J68" s="227"/>
      <c r="K68" s="228"/>
    </row>
    <row r="69" spans="1:11" ht="12.75">
      <c r="A69" s="192" t="s">
        <v>195</v>
      </c>
      <c r="B69" s="193"/>
      <c r="C69" s="193"/>
      <c r="D69" s="193"/>
      <c r="E69" s="193"/>
      <c r="F69" s="193"/>
      <c r="G69" s="193"/>
      <c r="H69" s="193"/>
      <c r="I69" s="215"/>
      <c r="J69" s="215"/>
      <c r="K69" s="216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2.75">
      <c r="A71" s="232" t="s">
        <v>243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sheetData>
    <row r="1" spans="1:11" ht="12.75">
      <c r="A1" s="235" t="s">
        <v>170</v>
      </c>
      <c r="B1" s="236"/>
      <c r="C1" s="236"/>
      <c r="D1" s="236"/>
      <c r="E1" s="236"/>
      <c r="F1" s="236"/>
      <c r="G1" s="236"/>
      <c r="H1" s="236"/>
      <c r="I1" s="236"/>
      <c r="J1" s="237"/>
      <c r="K1" s="174"/>
    </row>
    <row r="2" spans="1:11" ht="12.75">
      <c r="A2" s="239" t="s">
        <v>342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1" t="s">
        <v>341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79" t="s">
        <v>40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8079942.260000007</v>
      </c>
      <c r="K8" s="13">
        <v>4509721.800000091</v>
      </c>
    </row>
    <row r="9" spans="1:11" ht="12.75">
      <c r="A9" s="179" t="s">
        <v>41</v>
      </c>
      <c r="B9" s="180"/>
      <c r="C9" s="180"/>
      <c r="D9" s="180"/>
      <c r="E9" s="180"/>
      <c r="F9" s="180"/>
      <c r="G9" s="180"/>
      <c r="H9" s="180"/>
      <c r="I9" s="4">
        <v>2</v>
      </c>
      <c r="J9" s="8">
        <v>7740696.27</v>
      </c>
      <c r="K9" s="13">
        <v>8908699.61</v>
      </c>
    </row>
    <row r="10" spans="1:11" ht="12.75">
      <c r="A10" s="179" t="s">
        <v>42</v>
      </c>
      <c r="B10" s="180"/>
      <c r="C10" s="180"/>
      <c r="D10" s="180"/>
      <c r="E10" s="180"/>
      <c r="F10" s="180"/>
      <c r="G10" s="180"/>
      <c r="H10" s="180"/>
      <c r="I10" s="4">
        <v>3</v>
      </c>
      <c r="J10" s="8">
        <v>5518329.959999999</v>
      </c>
      <c r="K10" s="13">
        <v>0</v>
      </c>
    </row>
    <row r="11" spans="1:11" ht="12.75">
      <c r="A11" s="179" t="s">
        <v>43</v>
      </c>
      <c r="B11" s="180"/>
      <c r="C11" s="180"/>
      <c r="D11" s="180"/>
      <c r="E11" s="180"/>
      <c r="F11" s="180"/>
      <c r="G11" s="180"/>
      <c r="H11" s="180"/>
      <c r="I11" s="4">
        <v>4</v>
      </c>
      <c r="J11" s="8">
        <v>0</v>
      </c>
      <c r="K11" s="13">
        <v>5861368.1900000125</v>
      </c>
    </row>
    <row r="12" spans="1:11" ht="12.75">
      <c r="A12" s="179" t="s">
        <v>44</v>
      </c>
      <c r="B12" s="180"/>
      <c r="C12" s="180"/>
      <c r="D12" s="180"/>
      <c r="E12" s="180"/>
      <c r="F12" s="180"/>
      <c r="G12" s="180"/>
      <c r="H12" s="180"/>
      <c r="I12" s="4">
        <v>5</v>
      </c>
      <c r="J12" s="8">
        <v>0</v>
      </c>
      <c r="K12" s="13">
        <v>0</v>
      </c>
    </row>
    <row r="13" spans="1:11" ht="12.75">
      <c r="A13" s="179" t="s">
        <v>53</v>
      </c>
      <c r="B13" s="180"/>
      <c r="C13" s="180"/>
      <c r="D13" s="180"/>
      <c r="E13" s="180"/>
      <c r="F13" s="180"/>
      <c r="G13" s="180"/>
      <c r="H13" s="180"/>
      <c r="I13" s="4">
        <v>6</v>
      </c>
      <c r="J13" s="8">
        <v>984174.4599999997</v>
      </c>
      <c r="K13" s="13">
        <v>0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22323142.950000007</v>
      </c>
      <c r="K14" s="12">
        <f>SUM(K8:K13)</f>
        <v>19279789.600000102</v>
      </c>
    </row>
    <row r="15" spans="1:11" ht="12.75">
      <c r="A15" s="179" t="s">
        <v>54</v>
      </c>
      <c r="B15" s="180"/>
      <c r="C15" s="180"/>
      <c r="D15" s="180"/>
      <c r="E15" s="180"/>
      <c r="F15" s="180"/>
      <c r="G15" s="180"/>
      <c r="H15" s="180"/>
      <c r="I15" s="4">
        <v>8</v>
      </c>
      <c r="J15" s="8">
        <v>0</v>
      </c>
      <c r="K15" s="13">
        <v>5668955.019999999</v>
      </c>
    </row>
    <row r="16" spans="1:11" ht="12.75">
      <c r="A16" s="179" t="s">
        <v>55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6780382.920000002</v>
      </c>
      <c r="K16" s="13">
        <v>0</v>
      </c>
    </row>
    <row r="17" spans="1:11" ht="12.75">
      <c r="A17" s="179" t="s">
        <v>56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>
        <v>2997934.2399999946</v>
      </c>
      <c r="K17" s="13">
        <v>6161800.099999994</v>
      </c>
    </row>
    <row r="18" spans="1:11" ht="12.75">
      <c r="A18" s="179" t="s">
        <v>57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>
        <v>0</v>
      </c>
      <c r="K18" s="13">
        <v>1170013.459999999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9778317.159999996</v>
      </c>
      <c r="K19" s="12">
        <f>SUM(K15:K18)</f>
        <v>13000768.579999993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12544825.79000001</v>
      </c>
      <c r="K20" s="12">
        <f>IF(K14&gt;K19,K14-K19,0)</f>
        <v>6279021.020000109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6" t="s">
        <v>165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79" t="s">
        <v>185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>
        <v>0</v>
      </c>
      <c r="K23" s="13">
        <v>0</v>
      </c>
    </row>
    <row r="24" spans="1:11" ht="12.75">
      <c r="A24" s="179" t="s">
        <v>186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>
        <v>0</v>
      </c>
      <c r="K24" s="13">
        <v>0</v>
      </c>
    </row>
    <row r="25" spans="1:11" ht="12.75">
      <c r="A25" s="179" t="s">
        <v>187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>
        <v>0</v>
      </c>
      <c r="K25" s="13">
        <v>0</v>
      </c>
    </row>
    <row r="26" spans="1:11" ht="12.75">
      <c r="A26" s="179" t="s">
        <v>188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>
        <v>0</v>
      </c>
      <c r="K26" s="13">
        <v>0</v>
      </c>
    </row>
    <row r="27" spans="1:11" ht="12.75">
      <c r="A27" s="179" t="s">
        <v>189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>
        <v>0</v>
      </c>
      <c r="K27" s="13">
        <v>0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79" t="s">
        <v>121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>
        <v>15930981.269999996</v>
      </c>
      <c r="K29" s="13">
        <v>16157798.27000001</v>
      </c>
    </row>
    <row r="30" spans="1:11" ht="12.75">
      <c r="A30" s="179" t="s">
        <v>122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>
        <v>0</v>
      </c>
      <c r="K30" s="13">
        <v>0</v>
      </c>
    </row>
    <row r="31" spans="1:11" ht="12.75">
      <c r="A31" s="179" t="s">
        <v>16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>
        <v>2826005.530000001</v>
      </c>
      <c r="K31" s="13">
        <v>268462.3999999922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18756986.799999997</v>
      </c>
      <c r="K32" s="12">
        <f>SUM(K29:K31)</f>
        <v>16426260.670000004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18756986.799999997</v>
      </c>
      <c r="K34" s="12">
        <f>IF(K32&gt;K28,K32-K28,0)</f>
        <v>16426260.670000004</v>
      </c>
    </row>
    <row r="35" spans="1:11" ht="12.75">
      <c r="A35" s="246" t="s">
        <v>166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79" t="s">
        <v>180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>
        <v>0</v>
      </c>
      <c r="K36" s="13">
        <v>0</v>
      </c>
    </row>
    <row r="37" spans="1:11" ht="12.75">
      <c r="A37" s="179" t="s">
        <v>29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4582257.9599999925</v>
      </c>
      <c r="K37" s="13">
        <v>8608814.729999995</v>
      </c>
    </row>
    <row r="38" spans="1:11" ht="12.75">
      <c r="A38" s="179" t="s">
        <v>30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>
        <v>0</v>
      </c>
      <c r="K38" s="13">
        <v>0</v>
      </c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4582257.9599999925</v>
      </c>
      <c r="K39" s="12">
        <f>SUM(K36:K38)</f>
        <v>8608814.729999995</v>
      </c>
    </row>
    <row r="40" spans="1:11" ht="12.75">
      <c r="A40" s="179" t="s">
        <v>31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0</v>
      </c>
      <c r="K40" s="13">
        <v>0</v>
      </c>
    </row>
    <row r="41" spans="1:11" ht="12.75">
      <c r="A41" s="179" t="s">
        <v>32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>
        <v>0</v>
      </c>
      <c r="K41" s="13">
        <v>0</v>
      </c>
    </row>
    <row r="42" spans="1:11" ht="12.75">
      <c r="A42" s="179" t="s">
        <v>33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>
        <v>0</v>
      </c>
      <c r="K42" s="13">
        <v>0</v>
      </c>
    </row>
    <row r="43" spans="1:11" ht="12.75">
      <c r="A43" s="179" t="s">
        <v>34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>
        <v>0</v>
      </c>
      <c r="K43" s="13">
        <v>0</v>
      </c>
    </row>
    <row r="44" spans="1:11" ht="12.75">
      <c r="A44" s="179" t="s">
        <v>35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>
        <v>0</v>
      </c>
      <c r="K44" s="13">
        <v>0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0</v>
      </c>
      <c r="K45" s="12">
        <v>0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4582257.9599999925</v>
      </c>
      <c r="K46" s="12">
        <f>IF(K39&gt;K45,K39-K45,0)</f>
        <v>8608814.729999995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79" t="s">
        <v>72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9" t="s">
        <v>73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1629903.0499999942</v>
      </c>
      <c r="K49" s="12">
        <f>IF(K21-K20+K34-K33+K47-K46&gt;0,K21-K20+K34-K33+K47-K46,0)</f>
        <v>1538424.9199998993</v>
      </c>
    </row>
    <row r="50" spans="1:11" ht="12.75">
      <c r="A50" s="179" t="s">
        <v>167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>
        <v>5474614.35</v>
      </c>
      <c r="K50" s="13">
        <v>3844711.3499999996</v>
      </c>
    </row>
    <row r="51" spans="1:11" ht="12.75">
      <c r="A51" s="179" t="s">
        <v>182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0</v>
      </c>
      <c r="K51" s="13">
        <v>0</v>
      </c>
    </row>
    <row r="52" spans="1:11" ht="12.75">
      <c r="A52" s="179" t="s">
        <v>183</v>
      </c>
      <c r="B52" s="180"/>
      <c r="C52" s="180"/>
      <c r="D52" s="180"/>
      <c r="E52" s="180"/>
      <c r="F52" s="180"/>
      <c r="G52" s="180"/>
      <c r="H52" s="180"/>
      <c r="I52" s="4">
        <v>43</v>
      </c>
      <c r="J52" s="8">
        <v>1629903</v>
      </c>
      <c r="K52" s="13">
        <v>1538425</v>
      </c>
    </row>
    <row r="53" spans="1:11" ht="12.75">
      <c r="A53" s="217" t="s">
        <v>184</v>
      </c>
      <c r="B53" s="218"/>
      <c r="C53" s="218"/>
      <c r="D53" s="218"/>
      <c r="E53" s="218"/>
      <c r="F53" s="218"/>
      <c r="G53" s="218"/>
      <c r="H53" s="218"/>
      <c r="I53" s="7">
        <v>44</v>
      </c>
      <c r="J53" s="10">
        <f>J50+J51-J52</f>
        <v>3844711.3499999996</v>
      </c>
      <c r="K53" s="18">
        <f>K50+K51-K52</f>
        <v>2306286.3499999996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5" t="s">
        <v>205</v>
      </c>
      <c r="B1" s="236"/>
      <c r="C1" s="236"/>
      <c r="D1" s="236"/>
      <c r="E1" s="236"/>
      <c r="F1" s="236"/>
      <c r="G1" s="236"/>
      <c r="H1" s="236"/>
      <c r="I1" s="236"/>
      <c r="J1" s="237"/>
      <c r="K1" s="250"/>
    </row>
    <row r="2" spans="1:11" ht="12.75">
      <c r="A2" s="239" t="s">
        <v>6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1" t="s">
        <v>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79" t="s">
        <v>207</v>
      </c>
      <c r="B8" s="180"/>
      <c r="C8" s="180"/>
      <c r="D8" s="180"/>
      <c r="E8" s="180"/>
      <c r="F8" s="180"/>
      <c r="G8" s="180"/>
      <c r="H8" s="180"/>
      <c r="I8" s="4">
        <v>1</v>
      </c>
      <c r="J8" s="8"/>
      <c r="K8" s="13"/>
    </row>
    <row r="9" spans="1:11" ht="12.75">
      <c r="A9" s="179" t="s">
        <v>125</v>
      </c>
      <c r="B9" s="180"/>
      <c r="C9" s="180"/>
      <c r="D9" s="180"/>
      <c r="E9" s="180"/>
      <c r="F9" s="180"/>
      <c r="G9" s="180"/>
      <c r="H9" s="180"/>
      <c r="I9" s="4">
        <v>2</v>
      </c>
      <c r="J9" s="8"/>
      <c r="K9" s="13"/>
    </row>
    <row r="10" spans="1:11" ht="12.75">
      <c r="A10" s="179" t="s">
        <v>126</v>
      </c>
      <c r="B10" s="180"/>
      <c r="C10" s="180"/>
      <c r="D10" s="180"/>
      <c r="E10" s="180"/>
      <c r="F10" s="180"/>
      <c r="G10" s="180"/>
      <c r="H10" s="180"/>
      <c r="I10" s="4">
        <v>3</v>
      </c>
      <c r="J10" s="8"/>
      <c r="K10" s="13"/>
    </row>
    <row r="11" spans="1:11" ht="12.75">
      <c r="A11" s="179" t="s">
        <v>127</v>
      </c>
      <c r="B11" s="180"/>
      <c r="C11" s="180"/>
      <c r="D11" s="180"/>
      <c r="E11" s="180"/>
      <c r="F11" s="180"/>
      <c r="G11" s="180"/>
      <c r="H11" s="180"/>
      <c r="I11" s="4">
        <v>4</v>
      </c>
      <c r="J11" s="8"/>
      <c r="K11" s="13"/>
    </row>
    <row r="12" spans="1:11" ht="12.75">
      <c r="A12" s="179" t="s">
        <v>128</v>
      </c>
      <c r="B12" s="180"/>
      <c r="C12" s="180"/>
      <c r="D12" s="180"/>
      <c r="E12" s="180"/>
      <c r="F12" s="180"/>
      <c r="G12" s="180"/>
      <c r="H12" s="180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9" t="s">
        <v>129</v>
      </c>
      <c r="B14" s="180"/>
      <c r="C14" s="180"/>
      <c r="D14" s="180"/>
      <c r="E14" s="180"/>
      <c r="F14" s="180"/>
      <c r="G14" s="180"/>
      <c r="H14" s="180"/>
      <c r="I14" s="4">
        <v>7</v>
      </c>
      <c r="J14" s="8"/>
      <c r="K14" s="13"/>
    </row>
    <row r="15" spans="1:11" ht="12.75">
      <c r="A15" s="179" t="s">
        <v>130</v>
      </c>
      <c r="B15" s="180"/>
      <c r="C15" s="180"/>
      <c r="D15" s="180"/>
      <c r="E15" s="180"/>
      <c r="F15" s="180"/>
      <c r="G15" s="180"/>
      <c r="H15" s="180"/>
      <c r="I15" s="4">
        <v>8</v>
      </c>
      <c r="J15" s="8"/>
      <c r="K15" s="13"/>
    </row>
    <row r="16" spans="1:11" ht="12.75">
      <c r="A16" s="179" t="s">
        <v>131</v>
      </c>
      <c r="B16" s="180"/>
      <c r="C16" s="180"/>
      <c r="D16" s="180"/>
      <c r="E16" s="180"/>
      <c r="F16" s="180"/>
      <c r="G16" s="180"/>
      <c r="H16" s="180"/>
      <c r="I16" s="4">
        <v>9</v>
      </c>
      <c r="J16" s="8"/>
      <c r="K16" s="13"/>
    </row>
    <row r="17" spans="1:11" ht="12.75">
      <c r="A17" s="179" t="s">
        <v>132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/>
      <c r="K17" s="13"/>
    </row>
    <row r="18" spans="1:11" ht="12.75">
      <c r="A18" s="179" t="s">
        <v>133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/>
      <c r="K18" s="13"/>
    </row>
    <row r="19" spans="1:11" ht="12.75">
      <c r="A19" s="179" t="s">
        <v>134</v>
      </c>
      <c r="B19" s="180"/>
      <c r="C19" s="180"/>
      <c r="D19" s="180"/>
      <c r="E19" s="180"/>
      <c r="F19" s="180"/>
      <c r="G19" s="180"/>
      <c r="H19" s="180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79" t="s">
        <v>171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/>
      <c r="K24" s="13"/>
    </row>
    <row r="25" spans="1:11" ht="12.75">
      <c r="A25" s="179" t="s">
        <v>172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/>
      <c r="K25" s="13"/>
    </row>
    <row r="26" spans="1:11" ht="12.75">
      <c r="A26" s="179" t="s">
        <v>48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/>
      <c r="K26" s="13"/>
    </row>
    <row r="27" spans="1:11" ht="12.75">
      <c r="A27" s="179" t="s">
        <v>49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/>
      <c r="K27" s="13"/>
    </row>
    <row r="28" spans="1:11" ht="12.75">
      <c r="A28" s="179" t="s">
        <v>173</v>
      </c>
      <c r="B28" s="180"/>
      <c r="C28" s="180"/>
      <c r="D28" s="180"/>
      <c r="E28" s="180"/>
      <c r="F28" s="180"/>
      <c r="G28" s="180"/>
      <c r="H28" s="180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9" t="s">
        <v>2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/>
      <c r="K30" s="13"/>
    </row>
    <row r="31" spans="1:11" ht="12.75">
      <c r="A31" s="179" t="s">
        <v>3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/>
      <c r="K31" s="13"/>
    </row>
    <row r="32" spans="1:11" ht="12.75">
      <c r="A32" s="179" t="s">
        <v>4</v>
      </c>
      <c r="B32" s="180"/>
      <c r="C32" s="180"/>
      <c r="D32" s="180"/>
      <c r="E32" s="180"/>
      <c r="F32" s="180"/>
      <c r="G32" s="180"/>
      <c r="H32" s="180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6" t="s">
        <v>166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79" t="s">
        <v>180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/>
      <c r="K37" s="13"/>
    </row>
    <row r="38" spans="1:11" ht="12.75">
      <c r="A38" s="179" t="s">
        <v>29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/>
      <c r="K38" s="13"/>
    </row>
    <row r="39" spans="1:11" ht="12.75">
      <c r="A39" s="179" t="s">
        <v>30</v>
      </c>
      <c r="B39" s="180"/>
      <c r="C39" s="180"/>
      <c r="D39" s="180"/>
      <c r="E39" s="180"/>
      <c r="F39" s="180"/>
      <c r="G39" s="180"/>
      <c r="H39" s="180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9" t="s">
        <v>31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/>
      <c r="K41" s="13"/>
    </row>
    <row r="42" spans="1:11" ht="12.75">
      <c r="A42" s="179" t="s">
        <v>32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/>
      <c r="K42" s="13"/>
    </row>
    <row r="43" spans="1:11" ht="12.75">
      <c r="A43" s="179" t="s">
        <v>33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/>
      <c r="K43" s="13"/>
    </row>
    <row r="44" spans="1:11" ht="12.75">
      <c r="A44" s="179" t="s">
        <v>34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/>
      <c r="K44" s="13"/>
    </row>
    <row r="45" spans="1:11" ht="12.75">
      <c r="A45" s="179" t="s">
        <v>35</v>
      </c>
      <c r="B45" s="180"/>
      <c r="C45" s="180"/>
      <c r="D45" s="180"/>
      <c r="E45" s="180"/>
      <c r="F45" s="180"/>
      <c r="G45" s="180"/>
      <c r="H45" s="180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L25" sqref="L25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16384" width="9.140625" style="96" customWidth="1"/>
  </cols>
  <sheetData>
    <row r="1" spans="1:12" ht="12.75">
      <c r="A1" s="257" t="s">
        <v>292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95"/>
    </row>
    <row r="2" spans="1:12" ht="15.75">
      <c r="A2" s="93"/>
      <c r="B2" s="94"/>
      <c r="C2" s="271" t="s">
        <v>293</v>
      </c>
      <c r="D2" s="271"/>
      <c r="E2" s="98">
        <v>42736</v>
      </c>
      <c r="F2" s="97" t="s">
        <v>258</v>
      </c>
      <c r="G2" s="272">
        <v>43100</v>
      </c>
      <c r="H2" s="273"/>
      <c r="I2" s="94"/>
      <c r="J2" s="94"/>
      <c r="K2" s="94"/>
      <c r="L2" s="99"/>
    </row>
    <row r="3" spans="1:11" ht="24" thickBot="1">
      <c r="A3" s="274" t="s">
        <v>61</v>
      </c>
      <c r="B3" s="274"/>
      <c r="C3" s="274"/>
      <c r="D3" s="274"/>
      <c r="E3" s="274"/>
      <c r="F3" s="274"/>
      <c r="G3" s="274"/>
      <c r="H3" s="274"/>
      <c r="I3" s="100" t="s">
        <v>316</v>
      </c>
      <c r="J3" s="101" t="s">
        <v>156</v>
      </c>
      <c r="K3" s="101" t="s">
        <v>157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03">
        <v>2</v>
      </c>
      <c r="J4" s="102" t="s">
        <v>294</v>
      </c>
      <c r="K4" s="102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4">
        <v>1</v>
      </c>
      <c r="J5" s="105">
        <v>55566600</v>
      </c>
      <c r="K5" s="105">
        <v>55566600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4">
        <v>2</v>
      </c>
      <c r="J6" s="106">
        <v>7824088.82</v>
      </c>
      <c r="K6" s="106">
        <v>7824088.82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4">
        <v>3</v>
      </c>
      <c r="J7" s="106">
        <v>6467207.609999999</v>
      </c>
      <c r="K7" s="106">
        <v>6467207.609999999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4">
        <v>4</v>
      </c>
      <c r="J8" s="106">
        <v>15263473.12</v>
      </c>
      <c r="K8" s="106">
        <v>22311984.22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4">
        <v>5</v>
      </c>
      <c r="J9" s="106">
        <v>7048511.1</v>
      </c>
      <c r="K9" s="106">
        <v>3635854.44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4">
        <v>6</v>
      </c>
      <c r="J10" s="106"/>
      <c r="K10" s="106"/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4">
        <v>7</v>
      </c>
      <c r="J11" s="106"/>
      <c r="K11" s="106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4">
        <v>8</v>
      </c>
      <c r="J12" s="106"/>
      <c r="K12" s="106"/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4">
        <v>9</v>
      </c>
      <c r="J13" s="106"/>
      <c r="K13" s="106"/>
    </row>
    <row r="14" spans="1:11" ht="12.75">
      <c r="A14" s="261" t="s">
        <v>305</v>
      </c>
      <c r="B14" s="262"/>
      <c r="C14" s="262"/>
      <c r="D14" s="262"/>
      <c r="E14" s="262"/>
      <c r="F14" s="262"/>
      <c r="G14" s="262"/>
      <c r="H14" s="262"/>
      <c r="I14" s="104">
        <v>10</v>
      </c>
      <c r="J14" s="107">
        <f>SUM(J5:J13)</f>
        <v>92169880.65</v>
      </c>
      <c r="K14" s="107">
        <f>SUM(K5:K13)</f>
        <v>95805735.09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4">
        <v>11</v>
      </c>
      <c r="J15" s="106"/>
      <c r="K15" s="106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4">
        <v>12</v>
      </c>
      <c r="J16" s="106"/>
      <c r="K16" s="106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4">
        <v>13</v>
      </c>
      <c r="J17" s="106"/>
      <c r="K17" s="106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4">
        <v>14</v>
      </c>
      <c r="J18" s="106"/>
      <c r="K18" s="106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4">
        <v>15</v>
      </c>
      <c r="J19" s="106"/>
      <c r="K19" s="106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4">
        <v>16</v>
      </c>
      <c r="J20" s="106"/>
      <c r="K20" s="106"/>
    </row>
    <row r="21" spans="1:11" ht="12.75">
      <c r="A21" s="261" t="s">
        <v>312</v>
      </c>
      <c r="B21" s="262"/>
      <c r="C21" s="262"/>
      <c r="D21" s="262"/>
      <c r="E21" s="262"/>
      <c r="F21" s="262"/>
      <c r="G21" s="262"/>
      <c r="H21" s="262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09">
        <v>18</v>
      </c>
      <c r="J23" s="105"/>
      <c r="K23" s="105"/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0">
        <v>19</v>
      </c>
      <c r="J24" s="108"/>
      <c r="K24" s="108"/>
    </row>
    <row r="25" spans="1:11" ht="30" customHeight="1">
      <c r="A25" s="255" t="s">
        <v>315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4" sqref="A4:J79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6" t="s">
        <v>291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7" t="s">
        <v>343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277"/>
      <c r="B12" s="277"/>
      <c r="C12" s="277"/>
      <c r="D12" s="277"/>
      <c r="E12" s="277"/>
      <c r="F12" s="277"/>
      <c r="G12" s="277"/>
      <c r="H12" s="277"/>
      <c r="I12" s="277"/>
      <c r="J12" s="277"/>
    </row>
    <row r="13" spans="1:10" ht="12.75">
      <c r="A13" s="277"/>
      <c r="B13" s="277"/>
      <c r="C13" s="277"/>
      <c r="D13" s="277"/>
      <c r="E13" s="277"/>
      <c r="F13" s="277"/>
      <c r="G13" s="277"/>
      <c r="H13" s="277"/>
      <c r="I13" s="277"/>
      <c r="J13" s="277"/>
    </row>
    <row r="14" spans="1:10" ht="12.75">
      <c r="A14" s="277"/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10" ht="12.75">
      <c r="A15" s="277"/>
      <c r="B15" s="277"/>
      <c r="C15" s="277"/>
      <c r="D15" s="277"/>
      <c r="E15" s="277"/>
      <c r="F15" s="277"/>
      <c r="G15" s="277"/>
      <c r="H15" s="277"/>
      <c r="I15" s="277"/>
      <c r="J15" s="277"/>
    </row>
    <row r="16" spans="1:10" ht="12.75">
      <c r="A16" s="277"/>
      <c r="B16" s="277"/>
      <c r="C16" s="277"/>
      <c r="D16" s="277"/>
      <c r="E16" s="277"/>
      <c r="F16" s="277"/>
      <c r="G16" s="277"/>
      <c r="H16" s="277"/>
      <c r="I16" s="277"/>
      <c r="J16" s="277"/>
    </row>
    <row r="17" spans="1:10" ht="12.75">
      <c r="A17" s="277"/>
      <c r="B17" s="277"/>
      <c r="C17" s="277"/>
      <c r="D17" s="277"/>
      <c r="E17" s="277"/>
      <c r="F17" s="277"/>
      <c r="G17" s="277"/>
      <c r="H17" s="277"/>
      <c r="I17" s="277"/>
      <c r="J17" s="277"/>
    </row>
    <row r="18" spans="1:10" ht="12.75">
      <c r="A18" s="277"/>
      <c r="B18" s="277"/>
      <c r="C18" s="277"/>
      <c r="D18" s="277"/>
      <c r="E18" s="277"/>
      <c r="F18" s="277"/>
      <c r="G18" s="277"/>
      <c r="H18" s="277"/>
      <c r="I18" s="277"/>
      <c r="J18" s="277"/>
    </row>
    <row r="19" spans="1:10" ht="12.75">
      <c r="A19" s="277"/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ht="12.75">
      <c r="A20" s="277"/>
      <c r="B20" s="277"/>
      <c r="C20" s="277"/>
      <c r="D20" s="277"/>
      <c r="E20" s="277"/>
      <c r="F20" s="277"/>
      <c r="G20" s="277"/>
      <c r="H20" s="277"/>
      <c r="I20" s="277"/>
      <c r="J20" s="277"/>
    </row>
    <row r="21" spans="1:10" ht="12.75">
      <c r="A21" s="277"/>
      <c r="B21" s="277"/>
      <c r="C21" s="277"/>
      <c r="D21" s="277"/>
      <c r="E21" s="277"/>
      <c r="F21" s="277"/>
      <c r="G21" s="277"/>
      <c r="H21" s="277"/>
      <c r="I21" s="277"/>
      <c r="J21" s="277"/>
    </row>
    <row r="22" spans="1:10" ht="12.75">
      <c r="A22" s="277"/>
      <c r="B22" s="277"/>
      <c r="C22" s="277"/>
      <c r="D22" s="277"/>
      <c r="E22" s="277"/>
      <c r="F22" s="277"/>
      <c r="G22" s="277"/>
      <c r="H22" s="277"/>
      <c r="I22" s="277"/>
      <c r="J22" s="277"/>
    </row>
    <row r="23" spans="1:10" ht="12.75">
      <c r="A23" s="277"/>
      <c r="B23" s="277"/>
      <c r="C23" s="277"/>
      <c r="D23" s="277"/>
      <c r="E23" s="277"/>
      <c r="F23" s="277"/>
      <c r="G23" s="277"/>
      <c r="H23" s="277"/>
      <c r="I23" s="277"/>
      <c r="J23" s="277"/>
    </row>
    <row r="24" spans="1:10" ht="12.75">
      <c r="A24" s="277"/>
      <c r="B24" s="277"/>
      <c r="C24" s="277"/>
      <c r="D24" s="277"/>
      <c r="E24" s="277"/>
      <c r="F24" s="277"/>
      <c r="G24" s="277"/>
      <c r="H24" s="277"/>
      <c r="I24" s="277"/>
      <c r="J24" s="277"/>
    </row>
    <row r="25" spans="1:10" ht="12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</row>
    <row r="26" spans="1:10" ht="15" customHeight="1">
      <c r="A26" s="277"/>
      <c r="B26" s="277"/>
      <c r="C26" s="277"/>
      <c r="D26" s="277"/>
      <c r="E26" s="277"/>
      <c r="F26" s="277"/>
      <c r="G26" s="277"/>
      <c r="H26" s="277"/>
      <c r="I26" s="277"/>
      <c r="J26" s="277"/>
    </row>
    <row r="27" spans="1:10" ht="12.75">
      <c r="A27" s="277"/>
      <c r="B27" s="277"/>
      <c r="C27" s="277"/>
      <c r="D27" s="277"/>
      <c r="E27" s="277"/>
      <c r="F27" s="277"/>
      <c r="G27" s="277"/>
      <c r="H27" s="277"/>
      <c r="I27" s="277"/>
      <c r="J27" s="277"/>
    </row>
    <row r="28" spans="1:10" ht="12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</row>
    <row r="29" spans="1:10" ht="12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</row>
    <row r="30" spans="1:10" ht="12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</row>
    <row r="31" spans="1:10" ht="12.75">
      <c r="A31" s="277"/>
      <c r="B31" s="277"/>
      <c r="C31" s="277"/>
      <c r="D31" s="277"/>
      <c r="E31" s="277"/>
      <c r="F31" s="277"/>
      <c r="G31" s="277"/>
      <c r="H31" s="277"/>
      <c r="I31" s="277"/>
      <c r="J31" s="277"/>
    </row>
    <row r="32" spans="1:10" ht="12.75">
      <c r="A32" s="277"/>
      <c r="B32" s="277"/>
      <c r="C32" s="277"/>
      <c r="D32" s="277"/>
      <c r="E32" s="277"/>
      <c r="F32" s="277"/>
      <c r="G32" s="277"/>
      <c r="H32" s="277"/>
      <c r="I32" s="277"/>
      <c r="J32" s="277"/>
    </row>
    <row r="33" spans="1:10" ht="12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</row>
    <row r="34" spans="1:10" ht="12.75">
      <c r="A34" s="277"/>
      <c r="B34" s="277"/>
      <c r="C34" s="277"/>
      <c r="D34" s="277"/>
      <c r="E34" s="277"/>
      <c r="F34" s="277"/>
      <c r="G34" s="277"/>
      <c r="H34" s="277"/>
      <c r="I34" s="277"/>
      <c r="J34" s="277"/>
    </row>
    <row r="35" spans="1:10" ht="12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</row>
    <row r="36" spans="1:10" ht="12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</row>
    <row r="37" spans="1:10" ht="12.75">
      <c r="A37" s="277"/>
      <c r="B37" s="277"/>
      <c r="C37" s="277"/>
      <c r="D37" s="277"/>
      <c r="E37" s="277"/>
      <c r="F37" s="277"/>
      <c r="G37" s="277"/>
      <c r="H37" s="277"/>
      <c r="I37" s="277"/>
      <c r="J37" s="277"/>
    </row>
    <row r="38" spans="1:10" ht="12.75">
      <c r="A38" s="277"/>
      <c r="B38" s="277"/>
      <c r="C38" s="277"/>
      <c r="D38" s="277"/>
      <c r="E38" s="277"/>
      <c r="F38" s="277"/>
      <c r="G38" s="277"/>
      <c r="H38" s="277"/>
      <c r="I38" s="277"/>
      <c r="J38" s="277"/>
    </row>
    <row r="39" spans="1:10" ht="12.75">
      <c r="A39" s="277"/>
      <c r="B39" s="277"/>
      <c r="C39" s="277"/>
      <c r="D39" s="277"/>
      <c r="E39" s="277"/>
      <c r="F39" s="277"/>
      <c r="G39" s="277"/>
      <c r="H39" s="277"/>
      <c r="I39" s="277"/>
      <c r="J39" s="277"/>
    </row>
    <row r="40" spans="1:10" ht="12.75">
      <c r="A40" s="277"/>
      <c r="B40" s="277"/>
      <c r="C40" s="277"/>
      <c r="D40" s="277"/>
      <c r="E40" s="277"/>
      <c r="F40" s="277"/>
      <c r="G40" s="277"/>
      <c r="H40" s="277"/>
      <c r="I40" s="277"/>
      <c r="J40" s="277"/>
    </row>
    <row r="41" spans="1:10" ht="12.75">
      <c r="A41" s="277"/>
      <c r="B41" s="277"/>
      <c r="C41" s="277"/>
      <c r="D41" s="277"/>
      <c r="E41" s="277"/>
      <c r="F41" s="277"/>
      <c r="G41" s="277"/>
      <c r="H41" s="277"/>
      <c r="I41" s="277"/>
      <c r="J41" s="277"/>
    </row>
    <row r="42" spans="1:10" ht="12.75">
      <c r="A42" s="277"/>
      <c r="B42" s="277"/>
      <c r="C42" s="277"/>
      <c r="D42" s="277"/>
      <c r="E42" s="277"/>
      <c r="F42" s="277"/>
      <c r="G42" s="277"/>
      <c r="H42" s="277"/>
      <c r="I42" s="277"/>
      <c r="J42" s="277"/>
    </row>
    <row r="43" spans="1:10" ht="12.75">
      <c r="A43" s="277"/>
      <c r="B43" s="277"/>
      <c r="C43" s="277"/>
      <c r="D43" s="277"/>
      <c r="E43" s="277"/>
      <c r="F43" s="277"/>
      <c r="G43" s="277"/>
      <c r="H43" s="277"/>
      <c r="I43" s="277"/>
      <c r="J43" s="277"/>
    </row>
    <row r="44" spans="1:10" ht="12.75">
      <c r="A44" s="277"/>
      <c r="B44" s="277"/>
      <c r="C44" s="277"/>
      <c r="D44" s="277"/>
      <c r="E44" s="277"/>
      <c r="F44" s="277"/>
      <c r="G44" s="277"/>
      <c r="H44" s="277"/>
      <c r="I44" s="277"/>
      <c r="J44" s="277"/>
    </row>
    <row r="45" spans="1:10" ht="12.75">
      <c r="A45" s="277"/>
      <c r="B45" s="277"/>
      <c r="C45" s="277"/>
      <c r="D45" s="277"/>
      <c r="E45" s="277"/>
      <c r="F45" s="277"/>
      <c r="G45" s="277"/>
      <c r="H45" s="277"/>
      <c r="I45" s="277"/>
      <c r="J45" s="277"/>
    </row>
    <row r="46" spans="1:10" ht="12.75">
      <c r="A46" s="277"/>
      <c r="B46" s="277"/>
      <c r="C46" s="277"/>
      <c r="D46" s="277"/>
      <c r="E46" s="277"/>
      <c r="F46" s="277"/>
      <c r="G46" s="277"/>
      <c r="H46" s="277"/>
      <c r="I46" s="277"/>
      <c r="J46" s="277"/>
    </row>
    <row r="47" spans="1:10" ht="12.75">
      <c r="A47" s="277"/>
      <c r="B47" s="277"/>
      <c r="C47" s="277"/>
      <c r="D47" s="277"/>
      <c r="E47" s="277"/>
      <c r="F47" s="277"/>
      <c r="G47" s="277"/>
      <c r="H47" s="277"/>
      <c r="I47" s="277"/>
      <c r="J47" s="277"/>
    </row>
    <row r="48" spans="1:10" ht="12.75">
      <c r="A48" s="277"/>
      <c r="B48" s="277"/>
      <c r="C48" s="277"/>
      <c r="D48" s="277"/>
      <c r="E48" s="277"/>
      <c r="F48" s="277"/>
      <c r="G48" s="277"/>
      <c r="H48" s="277"/>
      <c r="I48" s="277"/>
      <c r="J48" s="277"/>
    </row>
    <row r="49" spans="1:10" ht="12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</row>
    <row r="50" spans="1:10" ht="12.75">
      <c r="A50" s="277"/>
      <c r="B50" s="277"/>
      <c r="C50" s="277"/>
      <c r="D50" s="277"/>
      <c r="E50" s="277"/>
      <c r="F50" s="277"/>
      <c r="G50" s="277"/>
      <c r="H50" s="277"/>
      <c r="I50" s="277"/>
      <c r="J50" s="277"/>
    </row>
    <row r="51" spans="1:10" ht="12.75">
      <c r="A51" s="277"/>
      <c r="B51" s="277"/>
      <c r="C51" s="277"/>
      <c r="D51" s="277"/>
      <c r="E51" s="277"/>
      <c r="F51" s="277"/>
      <c r="G51" s="277"/>
      <c r="H51" s="277"/>
      <c r="I51" s="277"/>
      <c r="J51" s="277"/>
    </row>
    <row r="52" spans="1:10" ht="12.75">
      <c r="A52" s="277"/>
      <c r="B52" s="277"/>
      <c r="C52" s="277"/>
      <c r="D52" s="277"/>
      <c r="E52" s="277"/>
      <c r="F52" s="277"/>
      <c r="G52" s="277"/>
      <c r="H52" s="277"/>
      <c r="I52" s="277"/>
      <c r="J52" s="277"/>
    </row>
    <row r="53" spans="1:10" ht="12.75">
      <c r="A53" s="277"/>
      <c r="B53" s="277"/>
      <c r="C53" s="277"/>
      <c r="D53" s="277"/>
      <c r="E53" s="277"/>
      <c r="F53" s="277"/>
      <c r="G53" s="277"/>
      <c r="H53" s="277"/>
      <c r="I53" s="277"/>
      <c r="J53" s="277"/>
    </row>
    <row r="54" spans="1:10" ht="12.75">
      <c r="A54" s="277"/>
      <c r="B54" s="277"/>
      <c r="C54" s="277"/>
      <c r="D54" s="277"/>
      <c r="E54" s="277"/>
      <c r="F54" s="277"/>
      <c r="G54" s="277"/>
      <c r="H54" s="277"/>
      <c r="I54" s="277"/>
      <c r="J54" s="277"/>
    </row>
    <row r="55" spans="1:10" ht="12.75">
      <c r="A55" s="277"/>
      <c r="B55" s="277"/>
      <c r="C55" s="277"/>
      <c r="D55" s="277"/>
      <c r="E55" s="277"/>
      <c r="F55" s="277"/>
      <c r="G55" s="277"/>
      <c r="H55" s="277"/>
      <c r="I55" s="277"/>
      <c r="J55" s="277"/>
    </row>
    <row r="56" spans="1:10" ht="12.75">
      <c r="A56" s="277"/>
      <c r="B56" s="277"/>
      <c r="C56" s="277"/>
      <c r="D56" s="277"/>
      <c r="E56" s="277"/>
      <c r="F56" s="277"/>
      <c r="G56" s="277"/>
      <c r="H56" s="277"/>
      <c r="I56" s="277"/>
      <c r="J56" s="277"/>
    </row>
    <row r="57" spans="1:10" ht="12.75">
      <c r="A57" s="277"/>
      <c r="B57" s="277"/>
      <c r="C57" s="277"/>
      <c r="D57" s="277"/>
      <c r="E57" s="277"/>
      <c r="F57" s="277"/>
      <c r="G57" s="277"/>
      <c r="H57" s="277"/>
      <c r="I57" s="277"/>
      <c r="J57" s="277"/>
    </row>
    <row r="58" spans="1:10" ht="12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</row>
    <row r="59" spans="1:10" ht="12.75">
      <c r="A59" s="277"/>
      <c r="B59" s="277"/>
      <c r="C59" s="277"/>
      <c r="D59" s="277"/>
      <c r="E59" s="277"/>
      <c r="F59" s="277"/>
      <c r="G59" s="277"/>
      <c r="H59" s="277"/>
      <c r="I59" s="277"/>
      <c r="J59" s="277"/>
    </row>
    <row r="60" spans="1:10" ht="12.75">
      <c r="A60" s="277"/>
      <c r="B60" s="277"/>
      <c r="C60" s="277"/>
      <c r="D60" s="277"/>
      <c r="E60" s="277"/>
      <c r="F60" s="277"/>
      <c r="G60" s="277"/>
      <c r="H60" s="277"/>
      <c r="I60" s="277"/>
      <c r="J60" s="277"/>
    </row>
    <row r="61" spans="1:10" ht="12.75">
      <c r="A61" s="277"/>
      <c r="B61" s="277"/>
      <c r="C61" s="277"/>
      <c r="D61" s="277"/>
      <c r="E61" s="277"/>
      <c r="F61" s="277"/>
      <c r="G61" s="277"/>
      <c r="H61" s="277"/>
      <c r="I61" s="277"/>
      <c r="J61" s="277"/>
    </row>
    <row r="62" spans="1:10" ht="12.75">
      <c r="A62" s="277"/>
      <c r="B62" s="277"/>
      <c r="C62" s="277"/>
      <c r="D62" s="277"/>
      <c r="E62" s="277"/>
      <c r="F62" s="277"/>
      <c r="G62" s="277"/>
      <c r="H62" s="277"/>
      <c r="I62" s="277"/>
      <c r="J62" s="277"/>
    </row>
    <row r="63" spans="1:10" ht="12.75">
      <c r="A63" s="277"/>
      <c r="B63" s="277"/>
      <c r="C63" s="277"/>
      <c r="D63" s="277"/>
      <c r="E63" s="277"/>
      <c r="F63" s="277"/>
      <c r="G63" s="277"/>
      <c r="H63" s="277"/>
      <c r="I63" s="277"/>
      <c r="J63" s="277"/>
    </row>
    <row r="64" spans="1:10" ht="12.75">
      <c r="A64" s="277"/>
      <c r="B64" s="277"/>
      <c r="C64" s="277"/>
      <c r="D64" s="277"/>
      <c r="E64" s="277"/>
      <c r="F64" s="277"/>
      <c r="G64" s="277"/>
      <c r="H64" s="277"/>
      <c r="I64" s="277"/>
      <c r="J64" s="277"/>
    </row>
    <row r="65" spans="1:10" ht="12.75">
      <c r="A65" s="277"/>
      <c r="B65" s="277"/>
      <c r="C65" s="277"/>
      <c r="D65" s="277"/>
      <c r="E65" s="277"/>
      <c r="F65" s="277"/>
      <c r="G65" s="277"/>
      <c r="H65" s="277"/>
      <c r="I65" s="277"/>
      <c r="J65" s="277"/>
    </row>
    <row r="66" spans="1:10" ht="12.75">
      <c r="A66" s="277"/>
      <c r="B66" s="277"/>
      <c r="C66" s="277"/>
      <c r="D66" s="277"/>
      <c r="E66" s="277"/>
      <c r="F66" s="277"/>
      <c r="G66" s="277"/>
      <c r="H66" s="277"/>
      <c r="I66" s="277"/>
      <c r="J66" s="277"/>
    </row>
    <row r="67" spans="1:10" ht="12.75">
      <c r="A67" s="277"/>
      <c r="B67" s="277"/>
      <c r="C67" s="277"/>
      <c r="D67" s="277"/>
      <c r="E67" s="277"/>
      <c r="F67" s="277"/>
      <c r="G67" s="277"/>
      <c r="H67" s="277"/>
      <c r="I67" s="277"/>
      <c r="J67" s="277"/>
    </row>
    <row r="68" spans="1:10" ht="12.75">
      <c r="A68" s="277"/>
      <c r="B68" s="277"/>
      <c r="C68" s="277"/>
      <c r="D68" s="277"/>
      <c r="E68" s="277"/>
      <c r="F68" s="277"/>
      <c r="G68" s="277"/>
      <c r="H68" s="277"/>
      <c r="I68" s="277"/>
      <c r="J68" s="277"/>
    </row>
    <row r="69" spans="1:10" ht="12.75">
      <c r="A69" s="277"/>
      <c r="B69" s="277"/>
      <c r="C69" s="277"/>
      <c r="D69" s="277"/>
      <c r="E69" s="277"/>
      <c r="F69" s="277"/>
      <c r="G69" s="277"/>
      <c r="H69" s="277"/>
      <c r="I69" s="277"/>
      <c r="J69" s="277"/>
    </row>
    <row r="70" spans="1:10" ht="12.75">
      <c r="A70" s="277"/>
      <c r="B70" s="277"/>
      <c r="C70" s="277"/>
      <c r="D70" s="277"/>
      <c r="E70" s="277"/>
      <c r="F70" s="277"/>
      <c r="G70" s="277"/>
      <c r="H70" s="277"/>
      <c r="I70" s="277"/>
      <c r="J70" s="277"/>
    </row>
    <row r="71" spans="1:10" ht="12.75">
      <c r="A71" s="277"/>
      <c r="B71" s="277"/>
      <c r="C71" s="277"/>
      <c r="D71" s="277"/>
      <c r="E71" s="277"/>
      <c r="F71" s="277"/>
      <c r="G71" s="277"/>
      <c r="H71" s="277"/>
      <c r="I71" s="277"/>
      <c r="J71" s="277"/>
    </row>
    <row r="72" spans="1:10" ht="12.75">
      <c r="A72" s="277"/>
      <c r="B72" s="277"/>
      <c r="C72" s="277"/>
      <c r="D72" s="277"/>
      <c r="E72" s="277"/>
      <c r="F72" s="277"/>
      <c r="G72" s="277"/>
      <c r="H72" s="277"/>
      <c r="I72" s="277"/>
      <c r="J72" s="277"/>
    </row>
    <row r="73" spans="1:10" ht="12.75">
      <c r="A73" s="277"/>
      <c r="B73" s="277"/>
      <c r="C73" s="277"/>
      <c r="D73" s="277"/>
      <c r="E73" s="277"/>
      <c r="F73" s="277"/>
      <c r="G73" s="277"/>
      <c r="H73" s="277"/>
      <c r="I73" s="277"/>
      <c r="J73" s="277"/>
    </row>
    <row r="74" spans="1:10" ht="12.75">
      <c r="A74" s="277"/>
      <c r="B74" s="277"/>
      <c r="C74" s="277"/>
      <c r="D74" s="277"/>
      <c r="E74" s="277"/>
      <c r="F74" s="277"/>
      <c r="G74" s="277"/>
      <c r="H74" s="277"/>
      <c r="I74" s="277"/>
      <c r="J74" s="277"/>
    </row>
    <row r="75" spans="1:10" ht="12.75">
      <c r="A75" s="277"/>
      <c r="B75" s="277"/>
      <c r="C75" s="277"/>
      <c r="D75" s="277"/>
      <c r="E75" s="277"/>
      <c r="F75" s="277"/>
      <c r="G75" s="277"/>
      <c r="H75" s="277"/>
      <c r="I75" s="277"/>
      <c r="J75" s="277"/>
    </row>
    <row r="76" spans="1:10" ht="12.75">
      <c r="A76" s="277"/>
      <c r="B76" s="277"/>
      <c r="C76" s="277"/>
      <c r="D76" s="277"/>
      <c r="E76" s="277"/>
      <c r="F76" s="277"/>
      <c r="G76" s="277"/>
      <c r="H76" s="277"/>
      <c r="I76" s="277"/>
      <c r="J76" s="277"/>
    </row>
    <row r="77" spans="1:10" ht="12.75">
      <c r="A77" s="277"/>
      <c r="B77" s="277"/>
      <c r="C77" s="277"/>
      <c r="D77" s="277"/>
      <c r="E77" s="277"/>
      <c r="F77" s="277"/>
      <c r="G77" s="277"/>
      <c r="H77" s="277"/>
      <c r="I77" s="277"/>
      <c r="J77" s="277"/>
    </row>
    <row r="78" spans="1:10" ht="12.75">
      <c r="A78" s="277"/>
      <c r="B78" s="277"/>
      <c r="C78" s="277"/>
      <c r="D78" s="277"/>
      <c r="E78" s="277"/>
      <c r="F78" s="277"/>
      <c r="G78" s="277"/>
      <c r="H78" s="277"/>
      <c r="I78" s="277"/>
      <c r="J78" s="277"/>
    </row>
    <row r="79" spans="1:10" ht="12.75">
      <c r="A79" s="277"/>
      <c r="B79" s="277"/>
      <c r="C79" s="277"/>
      <c r="D79" s="277"/>
      <c r="E79" s="277"/>
      <c r="F79" s="277"/>
      <c r="G79" s="277"/>
      <c r="H79" s="277"/>
      <c r="I79" s="277"/>
      <c r="J79" s="277"/>
    </row>
  </sheetData>
  <sheetProtection/>
  <mergeCells count="2">
    <mergeCell ref="A2:J2"/>
    <mergeCell ref="A4:J79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Irena Vrtarić</cp:lastModifiedBy>
  <cp:lastPrinted>2011-03-28T11:17:39Z</cp:lastPrinted>
  <dcterms:created xsi:type="dcterms:W3CDTF">2008-10-17T11:51:54Z</dcterms:created>
  <dcterms:modified xsi:type="dcterms:W3CDTF">2018-04-24T10:15:24Z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